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KrosData\Export\"/>
    </mc:Choice>
  </mc:AlternateContent>
  <bookViews>
    <workbookView xWindow="0" yWindow="0" windowWidth="0" windowHeight="0"/>
  </bookViews>
  <sheets>
    <sheet name="Rekapitulace stavby" sheetId="1" r:id="rId1"/>
    <sheet name="1 - vlastní objekt" sheetId="2" r:id="rId2"/>
    <sheet name="2 - venkovní úpravy - zpe..." sheetId="3" r:id="rId3"/>
    <sheet name="02 - zdravotechnické inst..." sheetId="4" r:id="rId4"/>
    <sheet name="03 - elektroinstalace" sheetId="5" r:id="rId5"/>
    <sheet name="VON - vedlejší a ostatní ..." sheetId="6" r:id="rId6"/>
    <sheet name="Pokyny pro vyplnění" sheetId="7" r:id="rId7"/>
  </sheets>
  <definedNames>
    <definedName name="_xlnm.Print_Area" localSheetId="0">'Rekapitulace stavby'!$D$4:$AO$36,'Rekapitulace stavby'!$C$42:$AQ$61</definedName>
    <definedName name="_xlnm.Print_Titles" localSheetId="0">'Rekapitulace stavby'!$52:$52</definedName>
    <definedName name="_xlnm._FilterDatabase" localSheetId="1" hidden="1">'1 - vlastní objekt'!$C$106:$K$604</definedName>
    <definedName name="_xlnm.Print_Area" localSheetId="1">'1 - vlastní objekt'!$C$4:$J$41,'1 - vlastní objekt'!$C$47:$J$86,'1 - vlastní objekt'!$C$92:$K$604</definedName>
    <definedName name="_xlnm.Print_Titles" localSheetId="1">'1 - vlastní objekt'!$106:$106</definedName>
    <definedName name="_xlnm._FilterDatabase" localSheetId="2" hidden="1">'2 - venkovní úpravy - zpe...'!$C$90:$K$164</definedName>
    <definedName name="_xlnm.Print_Area" localSheetId="2">'2 - venkovní úpravy - zpe...'!$C$4:$J$41,'2 - venkovní úpravy - zpe...'!$C$47:$J$70,'2 - venkovní úpravy - zpe...'!$C$76:$K$164</definedName>
    <definedName name="_xlnm.Print_Titles" localSheetId="2">'2 - venkovní úpravy - zpe...'!$90:$90</definedName>
    <definedName name="_xlnm._FilterDatabase" localSheetId="3" hidden="1">'02 - zdravotechnické inst...'!$C$87:$K$183</definedName>
    <definedName name="_xlnm.Print_Area" localSheetId="3">'02 - zdravotechnické inst...'!$C$4:$J$39,'02 - zdravotechnické inst...'!$C$45:$J$69,'02 - zdravotechnické inst...'!$C$75:$K$183</definedName>
    <definedName name="_xlnm.Print_Titles" localSheetId="3">'02 - zdravotechnické inst...'!$87:$87</definedName>
    <definedName name="_xlnm._FilterDatabase" localSheetId="4" hidden="1">'03 - elektroinstalace'!$C$86:$K$166</definedName>
    <definedName name="_xlnm.Print_Area" localSheetId="4">'03 - elektroinstalace'!$C$4:$J$39,'03 - elektroinstalace'!$C$45:$J$68,'03 - elektroinstalace'!$C$74:$K$166</definedName>
    <definedName name="_xlnm.Print_Titles" localSheetId="4">'03 - elektroinstalace'!$86:$86</definedName>
    <definedName name="_xlnm._FilterDatabase" localSheetId="5" hidden="1">'VON - vedlejší a ostatní ...'!$C$82:$K$93</definedName>
    <definedName name="_xlnm.Print_Area" localSheetId="5">'VON - vedlejší a ostatní ...'!$C$4:$J$39,'VON - vedlejší a ostatní ...'!$C$45:$J$64,'VON - vedlejší a ostatní ...'!$C$70:$K$93</definedName>
    <definedName name="_xlnm.Print_Titles" localSheetId="5">'VON - vedlejší a ostatní ...'!$82:$82</definedName>
    <definedName name="_xlnm.Print_Area" localSheetId="6">'Pokyny pro vyplnění'!$B$2:$K$71,'Pokyny pro vyplnění'!$B$74:$K$118,'Pokyny pro vyplnění'!$B$121:$K$161,'Pokyny pro vyplnění'!$B$164:$K$218</definedName>
  </definedNames>
  <calcPr/>
</workbook>
</file>

<file path=xl/calcChain.xml><?xml version="1.0" encoding="utf-8"?>
<calcChain xmlns="http://schemas.openxmlformats.org/spreadsheetml/2006/main">
  <c i="6" l="1" r="J37"/>
  <c r="J36"/>
  <c i="1" r="AY60"/>
  <c i="6" r="J35"/>
  <c i="1" r="AX60"/>
  <c i="6" r="BI93"/>
  <c r="BH93"/>
  <c r="BG93"/>
  <c r="BF93"/>
  <c r="T93"/>
  <c r="T92"/>
  <c r="R93"/>
  <c r="R92"/>
  <c r="P93"/>
  <c r="P92"/>
  <c r="BI91"/>
  <c r="BH91"/>
  <c r="BG91"/>
  <c r="BF91"/>
  <c r="T91"/>
  <c r="T90"/>
  <c r="R91"/>
  <c r="R90"/>
  <c r="P91"/>
  <c r="P90"/>
  <c r="BI89"/>
  <c r="BH89"/>
  <c r="BG89"/>
  <c r="BF89"/>
  <c r="T89"/>
  <c r="R89"/>
  <c r="P89"/>
  <c r="BI88"/>
  <c r="BH88"/>
  <c r="BG88"/>
  <c r="BF88"/>
  <c r="T88"/>
  <c r="R88"/>
  <c r="P88"/>
  <c r="BI87"/>
  <c r="BH87"/>
  <c r="BG87"/>
  <c r="BF87"/>
  <c r="T87"/>
  <c r="R87"/>
  <c r="P87"/>
  <c r="BI86"/>
  <c r="BH86"/>
  <c r="BG86"/>
  <c r="BF86"/>
  <c r="T86"/>
  <c r="R86"/>
  <c r="P86"/>
  <c r="J79"/>
  <c r="F77"/>
  <c r="E75"/>
  <c r="J54"/>
  <c r="F52"/>
  <c r="E50"/>
  <c r="J24"/>
  <c r="E24"/>
  <c r="J80"/>
  <c r="J23"/>
  <c r="J18"/>
  <c r="E18"/>
  <c r="F55"/>
  <c r="J17"/>
  <c r="J15"/>
  <c r="E15"/>
  <c r="F54"/>
  <c r="J14"/>
  <c r="J12"/>
  <c r="J52"/>
  <c r="E7"/>
  <c r="E48"/>
  <c i="5" r="J37"/>
  <c r="J36"/>
  <c i="1" r="AY59"/>
  <c i="5" r="J35"/>
  <c i="1" r="AX59"/>
  <c i="5" r="BI166"/>
  <c r="BH166"/>
  <c r="BG166"/>
  <c r="BF166"/>
  <c r="T166"/>
  <c r="R166"/>
  <c r="P166"/>
  <c r="BI165"/>
  <c r="BH165"/>
  <c r="BG165"/>
  <c r="BF165"/>
  <c r="T165"/>
  <c r="R165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7"/>
  <c r="BH147"/>
  <c r="BG147"/>
  <c r="BF147"/>
  <c r="T147"/>
  <c r="R147"/>
  <c r="P147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0"/>
  <c r="BH130"/>
  <c r="BG130"/>
  <c r="BF130"/>
  <c r="T130"/>
  <c r="R130"/>
  <c r="P130"/>
  <c r="BI129"/>
  <c r="BH129"/>
  <c r="BG129"/>
  <c r="BF129"/>
  <c r="T129"/>
  <c r="R129"/>
  <c r="P129"/>
  <c r="BI128"/>
  <c r="BH128"/>
  <c r="BG128"/>
  <c r="BF128"/>
  <c r="T128"/>
  <c r="R128"/>
  <c r="P128"/>
  <c r="BI127"/>
  <c r="BH127"/>
  <c r="BG127"/>
  <c r="BF127"/>
  <c r="T127"/>
  <c r="R127"/>
  <c r="P127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8"/>
  <c r="BH108"/>
  <c r="BG108"/>
  <c r="BF108"/>
  <c r="T108"/>
  <c r="R108"/>
  <c r="P108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4"/>
  <c r="BH94"/>
  <c r="BG94"/>
  <c r="BF94"/>
  <c r="T94"/>
  <c r="R94"/>
  <c r="P94"/>
  <c r="BI93"/>
  <c r="BH93"/>
  <c r="BG93"/>
  <c r="BF93"/>
  <c r="T93"/>
  <c r="R93"/>
  <c r="P93"/>
  <c r="BI92"/>
  <c r="BH92"/>
  <c r="BG92"/>
  <c r="BF92"/>
  <c r="T92"/>
  <c r="R92"/>
  <c r="P92"/>
  <c r="BI91"/>
  <c r="BH91"/>
  <c r="BG91"/>
  <c r="BF91"/>
  <c r="T91"/>
  <c r="R91"/>
  <c r="P91"/>
  <c r="BI90"/>
  <c r="BH90"/>
  <c r="BG90"/>
  <c r="BF90"/>
  <c r="T90"/>
  <c r="R90"/>
  <c r="P90"/>
  <c r="BI89"/>
  <c r="BH89"/>
  <c r="BG89"/>
  <c r="BF89"/>
  <c r="T89"/>
  <c r="R89"/>
  <c r="P89"/>
  <c r="J83"/>
  <c r="F81"/>
  <c r="E79"/>
  <c r="J54"/>
  <c r="F52"/>
  <c r="E50"/>
  <c r="J24"/>
  <c r="E24"/>
  <c r="J84"/>
  <c r="J23"/>
  <c r="J18"/>
  <c r="E18"/>
  <c r="F84"/>
  <c r="J17"/>
  <c r="J15"/>
  <c r="E15"/>
  <c r="F54"/>
  <c r="J14"/>
  <c r="J12"/>
  <c r="J52"/>
  <c r="E7"/>
  <c r="E48"/>
  <c i="4" r="J37"/>
  <c r="J36"/>
  <c i="1" r="AY58"/>
  <c i="4" r="J35"/>
  <c i="1" r="AX58"/>
  <c i="4" r="BI183"/>
  <c r="BH183"/>
  <c r="BG183"/>
  <c r="BF183"/>
  <c r="T183"/>
  <c r="R183"/>
  <c r="P183"/>
  <c r="BI182"/>
  <c r="BH182"/>
  <c r="BG182"/>
  <c r="BF182"/>
  <c r="T182"/>
  <c r="R182"/>
  <c r="P182"/>
  <c r="BI181"/>
  <c r="BH181"/>
  <c r="BG181"/>
  <c r="BF181"/>
  <c r="T181"/>
  <c r="R181"/>
  <c r="P181"/>
  <c r="BI180"/>
  <c r="BH180"/>
  <c r="BG180"/>
  <c r="BF180"/>
  <c r="T180"/>
  <c r="R180"/>
  <c r="P180"/>
  <c r="BI179"/>
  <c r="BH179"/>
  <c r="BG179"/>
  <c r="BF179"/>
  <c r="T179"/>
  <c r="R179"/>
  <c r="P179"/>
  <c r="BI178"/>
  <c r="BH178"/>
  <c r="BG178"/>
  <c r="BF178"/>
  <c r="T178"/>
  <c r="R178"/>
  <c r="P178"/>
  <c r="BI177"/>
  <c r="BH177"/>
  <c r="BG177"/>
  <c r="BF177"/>
  <c r="T177"/>
  <c r="R177"/>
  <c r="P177"/>
  <c r="BI176"/>
  <c r="BH176"/>
  <c r="BG176"/>
  <c r="BF176"/>
  <c r="T176"/>
  <c r="R176"/>
  <c r="P176"/>
  <c r="BI175"/>
  <c r="BH175"/>
  <c r="BG175"/>
  <c r="BF175"/>
  <c r="T175"/>
  <c r="R175"/>
  <c r="P175"/>
  <c r="BI174"/>
  <c r="BH174"/>
  <c r="BG174"/>
  <c r="BF174"/>
  <c r="T174"/>
  <c r="R174"/>
  <c r="P174"/>
  <c r="BI173"/>
  <c r="BH173"/>
  <c r="BG173"/>
  <c r="BF173"/>
  <c r="T173"/>
  <c r="R173"/>
  <c r="P173"/>
  <c r="BI172"/>
  <c r="BH172"/>
  <c r="BG172"/>
  <c r="BF172"/>
  <c r="T172"/>
  <c r="R172"/>
  <c r="P172"/>
  <c r="BI171"/>
  <c r="BH171"/>
  <c r="BG171"/>
  <c r="BF171"/>
  <c r="T171"/>
  <c r="R171"/>
  <c r="P171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6"/>
  <c r="BH166"/>
  <c r="BG166"/>
  <c r="BF166"/>
  <c r="T166"/>
  <c r="T165"/>
  <c r="R166"/>
  <c r="R165"/>
  <c r="P166"/>
  <c r="P165"/>
  <c r="BI164"/>
  <c r="BH164"/>
  <c r="BG164"/>
  <c r="BF164"/>
  <c r="T164"/>
  <c r="R164"/>
  <c r="P164"/>
  <c r="BI163"/>
  <c r="BH163"/>
  <c r="BG163"/>
  <c r="BF163"/>
  <c r="T163"/>
  <c r="R163"/>
  <c r="P163"/>
  <c r="BI162"/>
  <c r="BH162"/>
  <c r="BG162"/>
  <c r="BF162"/>
  <c r="T162"/>
  <c r="R162"/>
  <c r="P162"/>
  <c r="BI161"/>
  <c r="BH161"/>
  <c r="BG161"/>
  <c r="BF161"/>
  <c r="T161"/>
  <c r="R161"/>
  <c r="P161"/>
  <c r="BI160"/>
  <c r="BH160"/>
  <c r="BG160"/>
  <c r="BF160"/>
  <c r="T160"/>
  <c r="R160"/>
  <c r="P160"/>
  <c r="BI159"/>
  <c r="BH159"/>
  <c r="BG159"/>
  <c r="BF159"/>
  <c r="T159"/>
  <c r="R159"/>
  <c r="P159"/>
  <c r="BI158"/>
  <c r="BH158"/>
  <c r="BG158"/>
  <c r="BF158"/>
  <c r="T158"/>
  <c r="R158"/>
  <c r="P158"/>
  <c r="BI157"/>
  <c r="BH157"/>
  <c r="BG157"/>
  <c r="BF157"/>
  <c r="T157"/>
  <c r="R157"/>
  <c r="P157"/>
  <c r="BI156"/>
  <c r="BH156"/>
  <c r="BG156"/>
  <c r="BF156"/>
  <c r="T156"/>
  <c r="R156"/>
  <c r="P156"/>
  <c r="BI155"/>
  <c r="BH155"/>
  <c r="BG155"/>
  <c r="BF155"/>
  <c r="T155"/>
  <c r="R155"/>
  <c r="P155"/>
  <c r="BI154"/>
  <c r="BH154"/>
  <c r="BG154"/>
  <c r="BF154"/>
  <c r="T154"/>
  <c r="R154"/>
  <c r="P154"/>
  <c r="BI153"/>
  <c r="BH153"/>
  <c r="BG153"/>
  <c r="BF153"/>
  <c r="T153"/>
  <c r="R153"/>
  <c r="P153"/>
  <c r="BI152"/>
  <c r="BH152"/>
  <c r="BG152"/>
  <c r="BF152"/>
  <c r="T152"/>
  <c r="R152"/>
  <c r="P152"/>
  <c r="BI151"/>
  <c r="BH151"/>
  <c r="BG151"/>
  <c r="BF151"/>
  <c r="T151"/>
  <c r="R151"/>
  <c r="P151"/>
  <c r="BI150"/>
  <c r="BH150"/>
  <c r="BG150"/>
  <c r="BF150"/>
  <c r="T150"/>
  <c r="R150"/>
  <c r="P150"/>
  <c r="BI149"/>
  <c r="BH149"/>
  <c r="BG149"/>
  <c r="BF149"/>
  <c r="T149"/>
  <c r="R149"/>
  <c r="P149"/>
  <c r="BI148"/>
  <c r="BH148"/>
  <c r="BG148"/>
  <c r="BF148"/>
  <c r="T148"/>
  <c r="R148"/>
  <c r="P148"/>
  <c r="BI146"/>
  <c r="BH146"/>
  <c r="BG146"/>
  <c r="BF146"/>
  <c r="T146"/>
  <c r="R146"/>
  <c r="P146"/>
  <c r="BI145"/>
  <c r="BH145"/>
  <c r="BG145"/>
  <c r="BF145"/>
  <c r="T145"/>
  <c r="R145"/>
  <c r="P145"/>
  <c r="BI144"/>
  <c r="BH144"/>
  <c r="BG144"/>
  <c r="BF144"/>
  <c r="T144"/>
  <c r="R144"/>
  <c r="P144"/>
  <c r="BI143"/>
  <c r="BH143"/>
  <c r="BG143"/>
  <c r="BF143"/>
  <c r="T143"/>
  <c r="R143"/>
  <c r="P143"/>
  <c r="BI142"/>
  <c r="BH142"/>
  <c r="BG142"/>
  <c r="BF142"/>
  <c r="T142"/>
  <c r="R142"/>
  <c r="P142"/>
  <c r="BI141"/>
  <c r="BH141"/>
  <c r="BG141"/>
  <c r="BF141"/>
  <c r="T141"/>
  <c r="R141"/>
  <c r="P141"/>
  <c r="BI140"/>
  <c r="BH140"/>
  <c r="BG140"/>
  <c r="BF140"/>
  <c r="T140"/>
  <c r="R140"/>
  <c r="P140"/>
  <c r="BI139"/>
  <c r="BH139"/>
  <c r="BG139"/>
  <c r="BF139"/>
  <c r="T139"/>
  <c r="R139"/>
  <c r="P139"/>
  <c r="BI138"/>
  <c r="BH138"/>
  <c r="BG138"/>
  <c r="BF138"/>
  <c r="T138"/>
  <c r="R138"/>
  <c r="P138"/>
  <c r="BI137"/>
  <c r="BH137"/>
  <c r="BG137"/>
  <c r="BF137"/>
  <c r="T137"/>
  <c r="R137"/>
  <c r="P137"/>
  <c r="BI136"/>
  <c r="BH136"/>
  <c r="BG136"/>
  <c r="BF136"/>
  <c r="T136"/>
  <c r="R136"/>
  <c r="P136"/>
  <c r="BI135"/>
  <c r="BH135"/>
  <c r="BG135"/>
  <c r="BF135"/>
  <c r="T135"/>
  <c r="R135"/>
  <c r="P135"/>
  <c r="BI134"/>
  <c r="BH134"/>
  <c r="BG134"/>
  <c r="BF134"/>
  <c r="T134"/>
  <c r="R134"/>
  <c r="P134"/>
  <c r="BI133"/>
  <c r="BH133"/>
  <c r="BG133"/>
  <c r="BF133"/>
  <c r="T133"/>
  <c r="R133"/>
  <c r="P133"/>
  <c r="BI132"/>
  <c r="BH132"/>
  <c r="BG132"/>
  <c r="BF132"/>
  <c r="T132"/>
  <c r="R132"/>
  <c r="P132"/>
  <c r="BI131"/>
  <c r="BH131"/>
  <c r="BG131"/>
  <c r="BF131"/>
  <c r="T131"/>
  <c r="R131"/>
  <c r="P131"/>
  <c r="BI130"/>
  <c r="BH130"/>
  <c r="BG130"/>
  <c r="BF130"/>
  <c r="T130"/>
  <c r="R130"/>
  <c r="P130"/>
  <c r="BI128"/>
  <c r="BH128"/>
  <c r="BG128"/>
  <c r="BF128"/>
  <c r="T128"/>
  <c r="R128"/>
  <c r="P128"/>
  <c r="BI127"/>
  <c r="BH127"/>
  <c r="BG127"/>
  <c r="BF127"/>
  <c r="T127"/>
  <c r="R127"/>
  <c r="P127"/>
  <c r="BI126"/>
  <c r="BH126"/>
  <c r="BG126"/>
  <c r="BF126"/>
  <c r="T126"/>
  <c r="R126"/>
  <c r="P126"/>
  <c r="BI125"/>
  <c r="BH125"/>
  <c r="BG125"/>
  <c r="BF125"/>
  <c r="T125"/>
  <c r="R125"/>
  <c r="P125"/>
  <c r="BI124"/>
  <c r="BH124"/>
  <c r="BG124"/>
  <c r="BF124"/>
  <c r="T124"/>
  <c r="R124"/>
  <c r="P124"/>
  <c r="BI123"/>
  <c r="BH123"/>
  <c r="BG123"/>
  <c r="BF123"/>
  <c r="T123"/>
  <c r="R123"/>
  <c r="P123"/>
  <c r="BI122"/>
  <c r="BH122"/>
  <c r="BG122"/>
  <c r="BF122"/>
  <c r="T122"/>
  <c r="R122"/>
  <c r="P122"/>
  <c r="BI121"/>
  <c r="BH121"/>
  <c r="BG121"/>
  <c r="BF121"/>
  <c r="T121"/>
  <c r="R121"/>
  <c r="P121"/>
  <c r="BI120"/>
  <c r="BH120"/>
  <c r="BG120"/>
  <c r="BF120"/>
  <c r="T120"/>
  <c r="R120"/>
  <c r="P120"/>
  <c r="BI119"/>
  <c r="BH119"/>
  <c r="BG119"/>
  <c r="BF119"/>
  <c r="T119"/>
  <c r="R119"/>
  <c r="P119"/>
  <c r="BI118"/>
  <c r="BH118"/>
  <c r="BG118"/>
  <c r="BF118"/>
  <c r="T118"/>
  <c r="R118"/>
  <c r="P118"/>
  <c r="BI117"/>
  <c r="BH117"/>
  <c r="BG117"/>
  <c r="BF117"/>
  <c r="T117"/>
  <c r="R117"/>
  <c r="P117"/>
  <c r="BI116"/>
  <c r="BH116"/>
  <c r="BG116"/>
  <c r="BF116"/>
  <c r="T116"/>
  <c r="R116"/>
  <c r="P116"/>
  <c r="BI115"/>
  <c r="BH115"/>
  <c r="BG115"/>
  <c r="BF115"/>
  <c r="T115"/>
  <c r="R115"/>
  <c r="P115"/>
  <c r="BI114"/>
  <c r="BH114"/>
  <c r="BG114"/>
  <c r="BF114"/>
  <c r="T114"/>
  <c r="R114"/>
  <c r="P114"/>
  <c r="BI113"/>
  <c r="BH113"/>
  <c r="BG113"/>
  <c r="BF113"/>
  <c r="T113"/>
  <c r="R113"/>
  <c r="P113"/>
  <c r="BI112"/>
  <c r="BH112"/>
  <c r="BG112"/>
  <c r="BF112"/>
  <c r="T112"/>
  <c r="R112"/>
  <c r="P112"/>
  <c r="BI111"/>
  <c r="BH111"/>
  <c r="BG111"/>
  <c r="BF111"/>
  <c r="T111"/>
  <c r="R111"/>
  <c r="P111"/>
  <c r="BI110"/>
  <c r="BH110"/>
  <c r="BG110"/>
  <c r="BF110"/>
  <c r="T110"/>
  <c r="R110"/>
  <c r="P110"/>
  <c r="BI109"/>
  <c r="BH109"/>
  <c r="BG109"/>
  <c r="BF109"/>
  <c r="T109"/>
  <c r="R109"/>
  <c r="P109"/>
  <c r="BI107"/>
  <c r="BH107"/>
  <c r="BG107"/>
  <c r="BF107"/>
  <c r="T107"/>
  <c r="R107"/>
  <c r="P107"/>
  <c r="BI106"/>
  <c r="BH106"/>
  <c r="BG106"/>
  <c r="BF106"/>
  <c r="T106"/>
  <c r="R106"/>
  <c r="P106"/>
  <c r="BI105"/>
  <c r="BH105"/>
  <c r="BG105"/>
  <c r="BF105"/>
  <c r="T105"/>
  <c r="R105"/>
  <c r="P105"/>
  <c r="BI104"/>
  <c r="BH104"/>
  <c r="BG104"/>
  <c r="BF104"/>
  <c r="T104"/>
  <c r="R104"/>
  <c r="P104"/>
  <c r="BI103"/>
  <c r="BH103"/>
  <c r="BG103"/>
  <c r="BF103"/>
  <c r="T103"/>
  <c r="R103"/>
  <c r="P103"/>
  <c r="BI102"/>
  <c r="BH102"/>
  <c r="BG102"/>
  <c r="BF102"/>
  <c r="T102"/>
  <c r="R102"/>
  <c r="P102"/>
  <c r="BI101"/>
  <c r="BH101"/>
  <c r="BG101"/>
  <c r="BF101"/>
  <c r="T101"/>
  <c r="R101"/>
  <c r="P101"/>
  <c r="BI100"/>
  <c r="BH100"/>
  <c r="BG100"/>
  <c r="BF100"/>
  <c r="T100"/>
  <c r="R100"/>
  <c r="P100"/>
  <c r="BI99"/>
  <c r="BH99"/>
  <c r="BG99"/>
  <c r="BF99"/>
  <c r="T99"/>
  <c r="R99"/>
  <c r="P99"/>
  <c r="BI98"/>
  <c r="BH98"/>
  <c r="BG98"/>
  <c r="BF98"/>
  <c r="T98"/>
  <c r="R98"/>
  <c r="P98"/>
  <c r="BI97"/>
  <c r="BH97"/>
  <c r="BG97"/>
  <c r="BF97"/>
  <c r="T97"/>
  <c r="R97"/>
  <c r="P97"/>
  <c r="BI96"/>
  <c r="BH96"/>
  <c r="BG96"/>
  <c r="BF96"/>
  <c r="T96"/>
  <c r="R96"/>
  <c r="P96"/>
  <c r="BI95"/>
  <c r="BH95"/>
  <c r="BG95"/>
  <c r="BF95"/>
  <c r="T95"/>
  <c r="R95"/>
  <c r="P95"/>
  <c r="BI91"/>
  <c r="BH91"/>
  <c r="BG91"/>
  <c r="BF91"/>
  <c r="T91"/>
  <c r="T90"/>
  <c r="T89"/>
  <c r="R91"/>
  <c r="R90"/>
  <c r="R89"/>
  <c r="P91"/>
  <c r="P90"/>
  <c r="P89"/>
  <c r="J84"/>
  <c r="F82"/>
  <c r="E80"/>
  <c r="J54"/>
  <c r="F52"/>
  <c r="E50"/>
  <c r="J24"/>
  <c r="E24"/>
  <c r="J55"/>
  <c r="J23"/>
  <c r="J18"/>
  <c r="E18"/>
  <c r="F85"/>
  <c r="J17"/>
  <c r="J15"/>
  <c r="E15"/>
  <c r="F84"/>
  <c r="J14"/>
  <c r="J12"/>
  <c r="J52"/>
  <c r="E7"/>
  <c r="E78"/>
  <c i="3" r="J39"/>
  <c r="J38"/>
  <c i="1" r="AY57"/>
  <c i="3" r="J37"/>
  <c i="1" r="AX57"/>
  <c i="3" r="BI164"/>
  <c r="BH164"/>
  <c r="BG164"/>
  <c r="BF164"/>
  <c r="T164"/>
  <c r="T163"/>
  <c r="R164"/>
  <c r="R163"/>
  <c r="P164"/>
  <c r="P163"/>
  <c r="BI161"/>
  <c r="BH161"/>
  <c r="BG161"/>
  <c r="BF161"/>
  <c r="T161"/>
  <c r="R161"/>
  <c r="P161"/>
  <c r="BI159"/>
  <c r="BH159"/>
  <c r="BG159"/>
  <c r="BF159"/>
  <c r="T159"/>
  <c r="R159"/>
  <c r="P159"/>
  <c r="BI156"/>
  <c r="BH156"/>
  <c r="BG156"/>
  <c r="BF156"/>
  <c r="T156"/>
  <c r="R156"/>
  <c r="P156"/>
  <c r="BI154"/>
  <c r="BH154"/>
  <c r="BG154"/>
  <c r="BF154"/>
  <c r="T154"/>
  <c r="R154"/>
  <c r="P154"/>
  <c r="BI152"/>
  <c r="BH152"/>
  <c r="BG152"/>
  <c r="BF152"/>
  <c r="T152"/>
  <c r="R152"/>
  <c r="P152"/>
  <c r="BI149"/>
  <c r="BH149"/>
  <c r="BG149"/>
  <c r="BF149"/>
  <c r="T149"/>
  <c r="R149"/>
  <c r="P149"/>
  <c r="BI142"/>
  <c r="BH142"/>
  <c r="BG142"/>
  <c r="BF142"/>
  <c r="T142"/>
  <c r="R142"/>
  <c r="P142"/>
  <c r="BI135"/>
  <c r="BH135"/>
  <c r="BG135"/>
  <c r="BF135"/>
  <c r="T135"/>
  <c r="R135"/>
  <c r="P135"/>
  <c r="BI128"/>
  <c r="BH128"/>
  <c r="BG128"/>
  <c r="BF128"/>
  <c r="T128"/>
  <c r="R128"/>
  <c r="P128"/>
  <c r="BI125"/>
  <c r="BH125"/>
  <c r="BG125"/>
  <c r="BF125"/>
  <c r="T125"/>
  <c r="R125"/>
  <c r="P125"/>
  <c r="BI123"/>
  <c r="BH123"/>
  <c r="BG123"/>
  <c r="BF123"/>
  <c r="T123"/>
  <c r="R123"/>
  <c r="P123"/>
  <c r="BI114"/>
  <c r="BH114"/>
  <c r="BG114"/>
  <c r="BF114"/>
  <c r="T114"/>
  <c r="R114"/>
  <c r="P114"/>
  <c r="BI105"/>
  <c r="BH105"/>
  <c r="BG105"/>
  <c r="BF105"/>
  <c r="T105"/>
  <c r="R105"/>
  <c r="P105"/>
  <c r="BI103"/>
  <c r="BH103"/>
  <c r="BG103"/>
  <c r="BF103"/>
  <c r="T103"/>
  <c r="R103"/>
  <c r="P103"/>
  <c r="BI94"/>
  <c r="BH94"/>
  <c r="BG94"/>
  <c r="BF94"/>
  <c r="T94"/>
  <c r="R94"/>
  <c r="P94"/>
  <c r="J87"/>
  <c r="F85"/>
  <c r="E83"/>
  <c r="J58"/>
  <c r="F56"/>
  <c r="E54"/>
  <c r="J26"/>
  <c r="E26"/>
  <c r="J88"/>
  <c r="J25"/>
  <c r="J20"/>
  <c r="E20"/>
  <c r="F88"/>
  <c r="J19"/>
  <c r="J17"/>
  <c r="E17"/>
  <c r="F58"/>
  <c r="J16"/>
  <c r="J14"/>
  <c r="J85"/>
  <c r="E7"/>
  <c r="E79"/>
  <c i="2" r="J39"/>
  <c r="J38"/>
  <c i="1" r="AY56"/>
  <c i="2" r="J37"/>
  <c i="1" r="AX56"/>
  <c i="2" r="BI603"/>
  <c r="BH603"/>
  <c r="BG603"/>
  <c r="BF603"/>
  <c r="T603"/>
  <c r="R603"/>
  <c r="P603"/>
  <c r="BI601"/>
  <c r="BH601"/>
  <c r="BG601"/>
  <c r="BF601"/>
  <c r="T601"/>
  <c r="R601"/>
  <c r="P601"/>
  <c r="BI599"/>
  <c r="BH599"/>
  <c r="BG599"/>
  <c r="BF599"/>
  <c r="T599"/>
  <c r="R599"/>
  <c r="P599"/>
  <c r="BI596"/>
  <c r="BH596"/>
  <c r="BG596"/>
  <c r="BF596"/>
  <c r="T596"/>
  <c r="R596"/>
  <c r="P596"/>
  <c r="BI594"/>
  <c r="BH594"/>
  <c r="BG594"/>
  <c r="BF594"/>
  <c r="T594"/>
  <c r="R594"/>
  <c r="P594"/>
  <c r="BI592"/>
  <c r="BH592"/>
  <c r="BG592"/>
  <c r="BF592"/>
  <c r="T592"/>
  <c r="R592"/>
  <c r="P592"/>
  <c r="BI590"/>
  <c r="BH590"/>
  <c r="BG590"/>
  <c r="BF590"/>
  <c r="T590"/>
  <c r="R590"/>
  <c r="P590"/>
  <c r="BI578"/>
  <c r="BH578"/>
  <c r="BG578"/>
  <c r="BF578"/>
  <c r="T578"/>
  <c r="R578"/>
  <c r="P578"/>
  <c r="BI567"/>
  <c r="BH567"/>
  <c r="BG567"/>
  <c r="BF567"/>
  <c r="T567"/>
  <c r="R567"/>
  <c r="P567"/>
  <c r="BI561"/>
  <c r="BH561"/>
  <c r="BG561"/>
  <c r="BF561"/>
  <c r="T561"/>
  <c r="R561"/>
  <c r="P561"/>
  <c r="BI555"/>
  <c r="BH555"/>
  <c r="BG555"/>
  <c r="BF555"/>
  <c r="T555"/>
  <c r="R555"/>
  <c r="P555"/>
  <c r="BI549"/>
  <c r="BH549"/>
  <c r="BG549"/>
  <c r="BF549"/>
  <c r="T549"/>
  <c r="R549"/>
  <c r="P549"/>
  <c r="BI545"/>
  <c r="BH545"/>
  <c r="BG545"/>
  <c r="BF545"/>
  <c r="T545"/>
  <c r="R545"/>
  <c r="P545"/>
  <c r="BI543"/>
  <c r="BH543"/>
  <c r="BG543"/>
  <c r="BF543"/>
  <c r="T543"/>
  <c r="R543"/>
  <c r="P543"/>
  <c r="BI541"/>
  <c r="BH541"/>
  <c r="BG541"/>
  <c r="BF541"/>
  <c r="T541"/>
  <c r="R541"/>
  <c r="P541"/>
  <c r="BI539"/>
  <c r="BH539"/>
  <c r="BG539"/>
  <c r="BF539"/>
  <c r="T539"/>
  <c r="R539"/>
  <c r="P539"/>
  <c r="BI537"/>
  <c r="BH537"/>
  <c r="BG537"/>
  <c r="BF537"/>
  <c r="T537"/>
  <c r="R537"/>
  <c r="P537"/>
  <c r="BI535"/>
  <c r="BH535"/>
  <c r="BG535"/>
  <c r="BF535"/>
  <c r="T535"/>
  <c r="R535"/>
  <c r="P535"/>
  <c r="BI529"/>
  <c r="BH529"/>
  <c r="BG529"/>
  <c r="BF529"/>
  <c r="T529"/>
  <c r="R529"/>
  <c r="P529"/>
  <c r="BI526"/>
  <c r="BH526"/>
  <c r="BG526"/>
  <c r="BF526"/>
  <c r="T526"/>
  <c r="R526"/>
  <c r="P526"/>
  <c r="BI520"/>
  <c r="BH520"/>
  <c r="BG520"/>
  <c r="BF520"/>
  <c r="T520"/>
  <c r="R520"/>
  <c r="P520"/>
  <c r="BI514"/>
  <c r="BH514"/>
  <c r="BG514"/>
  <c r="BF514"/>
  <c r="T514"/>
  <c r="R514"/>
  <c r="P514"/>
  <c r="BI508"/>
  <c r="BH508"/>
  <c r="BG508"/>
  <c r="BF508"/>
  <c r="T508"/>
  <c r="R508"/>
  <c r="P508"/>
  <c r="BI505"/>
  <c r="BH505"/>
  <c r="BG505"/>
  <c r="BF505"/>
  <c r="T505"/>
  <c r="R505"/>
  <c r="P505"/>
  <c r="BI503"/>
  <c r="BH503"/>
  <c r="BG503"/>
  <c r="BF503"/>
  <c r="T503"/>
  <c r="R503"/>
  <c r="P503"/>
  <c r="BI501"/>
  <c r="BH501"/>
  <c r="BG501"/>
  <c r="BF501"/>
  <c r="T501"/>
  <c r="R501"/>
  <c r="P501"/>
  <c r="BI499"/>
  <c r="BH499"/>
  <c r="BG499"/>
  <c r="BF499"/>
  <c r="T499"/>
  <c r="R499"/>
  <c r="P499"/>
  <c r="BI497"/>
  <c r="BH497"/>
  <c r="BG497"/>
  <c r="BF497"/>
  <c r="T497"/>
  <c r="R497"/>
  <c r="P497"/>
  <c r="BI495"/>
  <c r="BH495"/>
  <c r="BG495"/>
  <c r="BF495"/>
  <c r="T495"/>
  <c r="R495"/>
  <c r="P495"/>
  <c r="BI493"/>
  <c r="BH493"/>
  <c r="BG493"/>
  <c r="BF493"/>
  <c r="T493"/>
  <c r="R493"/>
  <c r="P493"/>
  <c r="BI491"/>
  <c r="BH491"/>
  <c r="BG491"/>
  <c r="BF491"/>
  <c r="T491"/>
  <c r="R491"/>
  <c r="P491"/>
  <c r="BI486"/>
  <c r="BH486"/>
  <c r="BG486"/>
  <c r="BF486"/>
  <c r="T486"/>
  <c r="R486"/>
  <c r="P486"/>
  <c r="BI484"/>
  <c r="BH484"/>
  <c r="BG484"/>
  <c r="BF484"/>
  <c r="T484"/>
  <c r="R484"/>
  <c r="P484"/>
  <c r="BI482"/>
  <c r="BH482"/>
  <c r="BG482"/>
  <c r="BF482"/>
  <c r="T482"/>
  <c r="R482"/>
  <c r="P482"/>
  <c r="BI480"/>
  <c r="BH480"/>
  <c r="BG480"/>
  <c r="BF480"/>
  <c r="T480"/>
  <c r="R480"/>
  <c r="P480"/>
  <c r="BI478"/>
  <c r="BH478"/>
  <c r="BG478"/>
  <c r="BF478"/>
  <c r="T478"/>
  <c r="R478"/>
  <c r="P478"/>
  <c r="BI476"/>
  <c r="BH476"/>
  <c r="BG476"/>
  <c r="BF476"/>
  <c r="T476"/>
  <c r="R476"/>
  <c r="P476"/>
  <c r="BI474"/>
  <c r="BH474"/>
  <c r="BG474"/>
  <c r="BF474"/>
  <c r="T474"/>
  <c r="R474"/>
  <c r="P474"/>
  <c r="BI473"/>
  <c r="BH473"/>
  <c r="BG473"/>
  <c r="BF473"/>
  <c r="T473"/>
  <c r="R473"/>
  <c r="P473"/>
  <c r="BI471"/>
  <c r="BH471"/>
  <c r="BG471"/>
  <c r="BF471"/>
  <c r="T471"/>
  <c r="R471"/>
  <c r="P471"/>
  <c r="BI469"/>
  <c r="BH469"/>
  <c r="BG469"/>
  <c r="BF469"/>
  <c r="T469"/>
  <c r="R469"/>
  <c r="P469"/>
  <c r="BI467"/>
  <c r="BH467"/>
  <c r="BG467"/>
  <c r="BF467"/>
  <c r="T467"/>
  <c r="R467"/>
  <c r="P467"/>
  <c r="BI465"/>
  <c r="BH465"/>
  <c r="BG465"/>
  <c r="BF465"/>
  <c r="T465"/>
  <c r="R465"/>
  <c r="P465"/>
  <c r="BI463"/>
  <c r="BH463"/>
  <c r="BG463"/>
  <c r="BF463"/>
  <c r="T463"/>
  <c r="R463"/>
  <c r="P463"/>
  <c r="BI461"/>
  <c r="BH461"/>
  <c r="BG461"/>
  <c r="BF461"/>
  <c r="T461"/>
  <c r="R461"/>
  <c r="P461"/>
  <c r="BI459"/>
  <c r="BH459"/>
  <c r="BG459"/>
  <c r="BF459"/>
  <c r="T459"/>
  <c r="R459"/>
  <c r="P459"/>
  <c r="BI457"/>
  <c r="BH457"/>
  <c r="BG457"/>
  <c r="BF457"/>
  <c r="T457"/>
  <c r="R457"/>
  <c r="P457"/>
  <c r="BI455"/>
  <c r="BH455"/>
  <c r="BG455"/>
  <c r="BF455"/>
  <c r="T455"/>
  <c r="R455"/>
  <c r="P455"/>
  <c r="BI453"/>
  <c r="BH453"/>
  <c r="BG453"/>
  <c r="BF453"/>
  <c r="T453"/>
  <c r="R453"/>
  <c r="P453"/>
  <c r="BI452"/>
  <c r="BH452"/>
  <c r="BG452"/>
  <c r="BF452"/>
  <c r="T452"/>
  <c r="R452"/>
  <c r="P452"/>
  <c r="BI450"/>
  <c r="BH450"/>
  <c r="BG450"/>
  <c r="BF450"/>
  <c r="T450"/>
  <c r="R450"/>
  <c r="P450"/>
  <c r="BI448"/>
  <c r="BH448"/>
  <c r="BG448"/>
  <c r="BF448"/>
  <c r="T448"/>
  <c r="R448"/>
  <c r="P448"/>
  <c r="BI446"/>
  <c r="BH446"/>
  <c r="BG446"/>
  <c r="BF446"/>
  <c r="T446"/>
  <c r="R446"/>
  <c r="P446"/>
  <c r="BI444"/>
  <c r="BH444"/>
  <c r="BG444"/>
  <c r="BF444"/>
  <c r="T444"/>
  <c r="R444"/>
  <c r="P444"/>
  <c r="BI442"/>
  <c r="BH442"/>
  <c r="BG442"/>
  <c r="BF442"/>
  <c r="T442"/>
  <c r="R442"/>
  <c r="P442"/>
  <c r="BI440"/>
  <c r="BH440"/>
  <c r="BG440"/>
  <c r="BF440"/>
  <c r="T440"/>
  <c r="R440"/>
  <c r="P440"/>
  <c r="BI438"/>
  <c r="BH438"/>
  <c r="BG438"/>
  <c r="BF438"/>
  <c r="T438"/>
  <c r="R438"/>
  <c r="P438"/>
  <c r="BI436"/>
  <c r="BH436"/>
  <c r="BG436"/>
  <c r="BF436"/>
  <c r="T436"/>
  <c r="R436"/>
  <c r="P436"/>
  <c r="BI434"/>
  <c r="BH434"/>
  <c r="BG434"/>
  <c r="BF434"/>
  <c r="T434"/>
  <c r="R434"/>
  <c r="P434"/>
  <c r="BI432"/>
  <c r="BH432"/>
  <c r="BG432"/>
  <c r="BF432"/>
  <c r="T432"/>
  <c r="R432"/>
  <c r="P432"/>
  <c r="BI422"/>
  <c r="BH422"/>
  <c r="BG422"/>
  <c r="BF422"/>
  <c r="T422"/>
  <c r="R422"/>
  <c r="P422"/>
  <c r="BI412"/>
  <c r="BH412"/>
  <c r="BG412"/>
  <c r="BF412"/>
  <c r="T412"/>
  <c r="R412"/>
  <c r="P412"/>
  <c r="BI410"/>
  <c r="BH410"/>
  <c r="BG410"/>
  <c r="BF410"/>
  <c r="T410"/>
  <c r="R410"/>
  <c r="P410"/>
  <c r="BI408"/>
  <c r="BH408"/>
  <c r="BG408"/>
  <c r="BF408"/>
  <c r="T408"/>
  <c r="R408"/>
  <c r="P408"/>
  <c r="BI407"/>
  <c r="BH407"/>
  <c r="BG407"/>
  <c r="BF407"/>
  <c r="T407"/>
  <c r="R407"/>
  <c r="P407"/>
  <c r="BI405"/>
  <c r="BH405"/>
  <c r="BG405"/>
  <c r="BF405"/>
  <c r="T405"/>
  <c r="R405"/>
  <c r="P405"/>
  <c r="BI403"/>
  <c r="BH403"/>
  <c r="BG403"/>
  <c r="BF403"/>
  <c r="T403"/>
  <c r="R403"/>
  <c r="P403"/>
  <c r="BI400"/>
  <c r="BH400"/>
  <c r="BG400"/>
  <c r="BF400"/>
  <c r="T400"/>
  <c r="T399"/>
  <c r="R400"/>
  <c r="R399"/>
  <c r="P400"/>
  <c r="P399"/>
  <c r="BI398"/>
  <c r="BH398"/>
  <c r="BG398"/>
  <c r="BF398"/>
  <c r="T398"/>
  <c r="R398"/>
  <c r="P398"/>
  <c r="BI396"/>
  <c r="BH396"/>
  <c r="BG396"/>
  <c r="BF396"/>
  <c r="T396"/>
  <c r="R396"/>
  <c r="P396"/>
  <c r="BI394"/>
  <c r="BH394"/>
  <c r="BG394"/>
  <c r="BF394"/>
  <c r="T394"/>
  <c r="R394"/>
  <c r="P394"/>
  <c r="BI392"/>
  <c r="BH392"/>
  <c r="BG392"/>
  <c r="BF392"/>
  <c r="T392"/>
  <c r="R392"/>
  <c r="P392"/>
  <c r="BI390"/>
  <c r="BH390"/>
  <c r="BG390"/>
  <c r="BF390"/>
  <c r="T390"/>
  <c r="R390"/>
  <c r="P390"/>
  <c r="BI388"/>
  <c r="BH388"/>
  <c r="BG388"/>
  <c r="BF388"/>
  <c r="T388"/>
  <c r="R388"/>
  <c r="P388"/>
  <c r="BI386"/>
  <c r="BH386"/>
  <c r="BG386"/>
  <c r="BF386"/>
  <c r="T386"/>
  <c r="R386"/>
  <c r="P386"/>
  <c r="BI384"/>
  <c r="BH384"/>
  <c r="BG384"/>
  <c r="BF384"/>
  <c r="T384"/>
  <c r="R384"/>
  <c r="P384"/>
  <c r="BI382"/>
  <c r="BH382"/>
  <c r="BG382"/>
  <c r="BF382"/>
  <c r="T382"/>
  <c r="R382"/>
  <c r="P382"/>
  <c r="BI380"/>
  <c r="BH380"/>
  <c r="BG380"/>
  <c r="BF380"/>
  <c r="T380"/>
  <c r="R380"/>
  <c r="P380"/>
  <c r="BI378"/>
  <c r="BH378"/>
  <c r="BG378"/>
  <c r="BF378"/>
  <c r="T378"/>
  <c r="R378"/>
  <c r="P378"/>
  <c r="BI376"/>
  <c r="BH376"/>
  <c r="BG376"/>
  <c r="BF376"/>
  <c r="T376"/>
  <c r="R376"/>
  <c r="P376"/>
  <c r="BI374"/>
  <c r="BH374"/>
  <c r="BG374"/>
  <c r="BF374"/>
  <c r="T374"/>
  <c r="R374"/>
  <c r="P374"/>
  <c r="BI372"/>
  <c r="BH372"/>
  <c r="BG372"/>
  <c r="BF372"/>
  <c r="T372"/>
  <c r="R372"/>
  <c r="P372"/>
  <c r="BI370"/>
  <c r="BH370"/>
  <c r="BG370"/>
  <c r="BF370"/>
  <c r="T370"/>
  <c r="R370"/>
  <c r="P370"/>
  <c r="BI368"/>
  <c r="BH368"/>
  <c r="BG368"/>
  <c r="BF368"/>
  <c r="T368"/>
  <c r="R368"/>
  <c r="P368"/>
  <c r="BI366"/>
  <c r="BH366"/>
  <c r="BG366"/>
  <c r="BF366"/>
  <c r="T366"/>
  <c r="R366"/>
  <c r="P366"/>
  <c r="BI364"/>
  <c r="BH364"/>
  <c r="BG364"/>
  <c r="BF364"/>
  <c r="T364"/>
  <c r="R364"/>
  <c r="P364"/>
  <c r="BI362"/>
  <c r="BH362"/>
  <c r="BG362"/>
  <c r="BF362"/>
  <c r="T362"/>
  <c r="R362"/>
  <c r="P362"/>
  <c r="BI360"/>
  <c r="BH360"/>
  <c r="BG360"/>
  <c r="BF360"/>
  <c r="T360"/>
  <c r="R360"/>
  <c r="P360"/>
  <c r="BI358"/>
  <c r="BH358"/>
  <c r="BG358"/>
  <c r="BF358"/>
  <c r="T358"/>
  <c r="R358"/>
  <c r="P358"/>
  <c r="BI356"/>
  <c r="BH356"/>
  <c r="BG356"/>
  <c r="BF356"/>
  <c r="T356"/>
  <c r="R356"/>
  <c r="P356"/>
  <c r="BI352"/>
  <c r="BH352"/>
  <c r="BG352"/>
  <c r="BF352"/>
  <c r="T352"/>
  <c r="R352"/>
  <c r="P352"/>
  <c r="BI350"/>
  <c r="BH350"/>
  <c r="BG350"/>
  <c r="BF350"/>
  <c r="T350"/>
  <c r="R350"/>
  <c r="P350"/>
  <c r="BI348"/>
  <c r="BH348"/>
  <c r="BG348"/>
  <c r="BF348"/>
  <c r="T348"/>
  <c r="R348"/>
  <c r="P348"/>
  <c r="BI346"/>
  <c r="BH346"/>
  <c r="BG346"/>
  <c r="BF346"/>
  <c r="T346"/>
  <c r="R346"/>
  <c r="P346"/>
  <c r="BI344"/>
  <c r="BH344"/>
  <c r="BG344"/>
  <c r="BF344"/>
  <c r="T344"/>
  <c r="R344"/>
  <c r="P344"/>
  <c r="BI341"/>
  <c r="BH341"/>
  <c r="BG341"/>
  <c r="BF341"/>
  <c r="T341"/>
  <c r="T340"/>
  <c r="R341"/>
  <c r="R340"/>
  <c r="P341"/>
  <c r="P340"/>
  <c r="BI338"/>
  <c r="BH338"/>
  <c r="BG338"/>
  <c r="BF338"/>
  <c r="T338"/>
  <c r="R338"/>
  <c r="P338"/>
  <c r="BI336"/>
  <c r="BH336"/>
  <c r="BG336"/>
  <c r="BF336"/>
  <c r="T336"/>
  <c r="R336"/>
  <c r="P336"/>
  <c r="BI335"/>
  <c r="BH335"/>
  <c r="BG335"/>
  <c r="BF335"/>
  <c r="T335"/>
  <c r="R335"/>
  <c r="P335"/>
  <c r="BI333"/>
  <c r="BH333"/>
  <c r="BG333"/>
  <c r="BF333"/>
  <c r="T333"/>
  <c r="R333"/>
  <c r="P333"/>
  <c r="BI332"/>
  <c r="BH332"/>
  <c r="BG332"/>
  <c r="BF332"/>
  <c r="T332"/>
  <c r="R332"/>
  <c r="P332"/>
  <c r="BI320"/>
  <c r="BH320"/>
  <c r="BG320"/>
  <c r="BF320"/>
  <c r="T320"/>
  <c r="R320"/>
  <c r="P320"/>
  <c r="BI314"/>
  <c r="BH314"/>
  <c r="BG314"/>
  <c r="BF314"/>
  <c r="T314"/>
  <c r="R314"/>
  <c r="P314"/>
  <c r="BI303"/>
  <c r="BH303"/>
  <c r="BG303"/>
  <c r="BF303"/>
  <c r="T303"/>
  <c r="R303"/>
  <c r="P303"/>
  <c r="BI298"/>
  <c r="BH298"/>
  <c r="BG298"/>
  <c r="BF298"/>
  <c r="T298"/>
  <c r="R298"/>
  <c r="P298"/>
  <c r="BI296"/>
  <c r="BH296"/>
  <c r="BG296"/>
  <c r="BF296"/>
  <c r="T296"/>
  <c r="R296"/>
  <c r="P296"/>
  <c r="BI294"/>
  <c r="BH294"/>
  <c r="BG294"/>
  <c r="BF294"/>
  <c r="T294"/>
  <c r="R294"/>
  <c r="P294"/>
  <c r="BI292"/>
  <c r="BH292"/>
  <c r="BG292"/>
  <c r="BF292"/>
  <c r="T292"/>
  <c r="R292"/>
  <c r="P292"/>
  <c r="BI290"/>
  <c r="BH290"/>
  <c r="BG290"/>
  <c r="BF290"/>
  <c r="T290"/>
  <c r="R290"/>
  <c r="P290"/>
  <c r="BI288"/>
  <c r="BH288"/>
  <c r="BG288"/>
  <c r="BF288"/>
  <c r="T288"/>
  <c r="R288"/>
  <c r="P288"/>
  <c r="BI286"/>
  <c r="BH286"/>
  <c r="BG286"/>
  <c r="BF286"/>
  <c r="T286"/>
  <c r="R286"/>
  <c r="P286"/>
  <c r="BI284"/>
  <c r="BH284"/>
  <c r="BG284"/>
  <c r="BF284"/>
  <c r="T284"/>
  <c r="R284"/>
  <c r="P284"/>
  <c r="BI282"/>
  <c r="BH282"/>
  <c r="BG282"/>
  <c r="BF282"/>
  <c r="T282"/>
  <c r="R282"/>
  <c r="P282"/>
  <c r="BI280"/>
  <c r="BH280"/>
  <c r="BG280"/>
  <c r="BF280"/>
  <c r="T280"/>
  <c r="R280"/>
  <c r="P280"/>
  <c r="BI278"/>
  <c r="BH278"/>
  <c r="BG278"/>
  <c r="BF278"/>
  <c r="T278"/>
  <c r="R278"/>
  <c r="P278"/>
  <c r="BI276"/>
  <c r="BH276"/>
  <c r="BG276"/>
  <c r="BF276"/>
  <c r="T276"/>
  <c r="R276"/>
  <c r="P276"/>
  <c r="BI274"/>
  <c r="BH274"/>
  <c r="BG274"/>
  <c r="BF274"/>
  <c r="T274"/>
  <c r="R274"/>
  <c r="P274"/>
  <c r="BI272"/>
  <c r="BH272"/>
  <c r="BG272"/>
  <c r="BF272"/>
  <c r="T272"/>
  <c r="R272"/>
  <c r="P272"/>
  <c r="BI270"/>
  <c r="BH270"/>
  <c r="BG270"/>
  <c r="BF270"/>
  <c r="T270"/>
  <c r="R270"/>
  <c r="P270"/>
  <c r="BI268"/>
  <c r="BH268"/>
  <c r="BG268"/>
  <c r="BF268"/>
  <c r="T268"/>
  <c r="R268"/>
  <c r="P268"/>
  <c r="BI266"/>
  <c r="BH266"/>
  <c r="BG266"/>
  <c r="BF266"/>
  <c r="T266"/>
  <c r="R266"/>
  <c r="P266"/>
  <c r="BI264"/>
  <c r="BH264"/>
  <c r="BG264"/>
  <c r="BF264"/>
  <c r="T264"/>
  <c r="R264"/>
  <c r="P264"/>
  <c r="BI262"/>
  <c r="BH262"/>
  <c r="BG262"/>
  <c r="BF262"/>
  <c r="T262"/>
  <c r="R262"/>
  <c r="P262"/>
  <c r="BI260"/>
  <c r="BH260"/>
  <c r="BG260"/>
  <c r="BF260"/>
  <c r="T260"/>
  <c r="R260"/>
  <c r="P260"/>
  <c r="BI258"/>
  <c r="BH258"/>
  <c r="BG258"/>
  <c r="BF258"/>
  <c r="T258"/>
  <c r="R258"/>
  <c r="P258"/>
  <c r="BI256"/>
  <c r="BH256"/>
  <c r="BG256"/>
  <c r="BF256"/>
  <c r="T256"/>
  <c r="R256"/>
  <c r="P256"/>
  <c r="BI253"/>
  <c r="BH253"/>
  <c r="BG253"/>
  <c r="BF253"/>
  <c r="T253"/>
  <c r="R253"/>
  <c r="P253"/>
  <c r="BI251"/>
  <c r="BH251"/>
  <c r="BG251"/>
  <c r="BF251"/>
  <c r="T251"/>
  <c r="R251"/>
  <c r="P251"/>
  <c r="BI249"/>
  <c r="BH249"/>
  <c r="BG249"/>
  <c r="BF249"/>
  <c r="T249"/>
  <c r="R249"/>
  <c r="P249"/>
  <c r="BI247"/>
  <c r="BH247"/>
  <c r="BG247"/>
  <c r="BF247"/>
  <c r="T247"/>
  <c r="R247"/>
  <c r="P247"/>
  <c r="BI245"/>
  <c r="BH245"/>
  <c r="BG245"/>
  <c r="BF245"/>
  <c r="T245"/>
  <c r="R245"/>
  <c r="P245"/>
  <c r="BI243"/>
  <c r="BH243"/>
  <c r="BG243"/>
  <c r="BF243"/>
  <c r="T243"/>
  <c r="R243"/>
  <c r="P243"/>
  <c r="BI241"/>
  <c r="BH241"/>
  <c r="BG241"/>
  <c r="BF241"/>
  <c r="T241"/>
  <c r="R241"/>
  <c r="P241"/>
  <c r="BI239"/>
  <c r="BH239"/>
  <c r="BG239"/>
  <c r="BF239"/>
  <c r="T239"/>
  <c r="R239"/>
  <c r="P239"/>
  <c r="BI237"/>
  <c r="BH237"/>
  <c r="BG237"/>
  <c r="BF237"/>
  <c r="T237"/>
  <c r="R237"/>
  <c r="P237"/>
  <c r="BI235"/>
  <c r="BH235"/>
  <c r="BG235"/>
  <c r="BF235"/>
  <c r="T235"/>
  <c r="R235"/>
  <c r="P235"/>
  <c r="BI233"/>
  <c r="BH233"/>
  <c r="BG233"/>
  <c r="BF233"/>
  <c r="T233"/>
  <c r="R233"/>
  <c r="P233"/>
  <c r="BI222"/>
  <c r="BH222"/>
  <c r="BG222"/>
  <c r="BF222"/>
  <c r="T222"/>
  <c r="R222"/>
  <c r="P222"/>
  <c r="BI216"/>
  <c r="BH216"/>
  <c r="BG216"/>
  <c r="BF216"/>
  <c r="T216"/>
  <c r="R216"/>
  <c r="P216"/>
  <c r="BI214"/>
  <c r="BH214"/>
  <c r="BG214"/>
  <c r="BF214"/>
  <c r="T214"/>
  <c r="R214"/>
  <c r="P214"/>
  <c r="BI203"/>
  <c r="BH203"/>
  <c r="BG203"/>
  <c r="BF203"/>
  <c r="T203"/>
  <c r="R203"/>
  <c r="P203"/>
  <c r="BI195"/>
  <c r="BH195"/>
  <c r="BG195"/>
  <c r="BF195"/>
  <c r="T195"/>
  <c r="R195"/>
  <c r="P195"/>
  <c r="BI189"/>
  <c r="BH189"/>
  <c r="BG189"/>
  <c r="BF189"/>
  <c r="T189"/>
  <c r="R189"/>
  <c r="P189"/>
  <c r="BI184"/>
  <c r="BH184"/>
  <c r="BG184"/>
  <c r="BF184"/>
  <c r="T184"/>
  <c r="R184"/>
  <c r="P184"/>
  <c r="BI179"/>
  <c r="BH179"/>
  <c r="BG179"/>
  <c r="BF179"/>
  <c r="T179"/>
  <c r="R179"/>
  <c r="P179"/>
  <c r="BI171"/>
  <c r="BH171"/>
  <c r="BG171"/>
  <c r="BF171"/>
  <c r="T171"/>
  <c r="R171"/>
  <c r="P171"/>
  <c r="BI162"/>
  <c r="BH162"/>
  <c r="BG162"/>
  <c r="BF162"/>
  <c r="T162"/>
  <c r="R162"/>
  <c r="P162"/>
  <c r="BI160"/>
  <c r="BH160"/>
  <c r="BG160"/>
  <c r="BF160"/>
  <c r="T160"/>
  <c r="R160"/>
  <c r="P160"/>
  <c r="BI149"/>
  <c r="BH149"/>
  <c r="BG149"/>
  <c r="BF149"/>
  <c r="T149"/>
  <c r="R149"/>
  <c r="P149"/>
  <c r="BI147"/>
  <c r="BH147"/>
  <c r="BG147"/>
  <c r="BF147"/>
  <c r="T147"/>
  <c r="R147"/>
  <c r="P147"/>
  <c r="BI145"/>
  <c r="BH145"/>
  <c r="BG145"/>
  <c r="BF145"/>
  <c r="T145"/>
  <c r="R145"/>
  <c r="P145"/>
  <c r="BI143"/>
  <c r="BH143"/>
  <c r="BG143"/>
  <c r="BF143"/>
  <c r="T143"/>
  <c r="R143"/>
  <c r="P143"/>
  <c r="BI141"/>
  <c r="BH141"/>
  <c r="BG141"/>
  <c r="BF141"/>
  <c r="T141"/>
  <c r="R141"/>
  <c r="P141"/>
  <c r="BI138"/>
  <c r="BH138"/>
  <c r="BG138"/>
  <c r="BF138"/>
  <c r="T138"/>
  <c r="R138"/>
  <c r="P138"/>
  <c r="BI136"/>
  <c r="BH136"/>
  <c r="BG136"/>
  <c r="BF136"/>
  <c r="T136"/>
  <c r="R136"/>
  <c r="P136"/>
  <c r="BI134"/>
  <c r="BH134"/>
  <c r="BG134"/>
  <c r="BF134"/>
  <c r="T134"/>
  <c r="R134"/>
  <c r="P134"/>
  <c r="BI131"/>
  <c r="BH131"/>
  <c r="BG131"/>
  <c r="BF131"/>
  <c r="T131"/>
  <c r="R131"/>
  <c r="P131"/>
  <c r="BI129"/>
  <c r="BH129"/>
  <c r="BG129"/>
  <c r="BF129"/>
  <c r="T129"/>
  <c r="R129"/>
  <c r="P129"/>
  <c r="BI126"/>
  <c r="BH126"/>
  <c r="BG126"/>
  <c r="BF126"/>
  <c r="T126"/>
  <c r="R126"/>
  <c r="P126"/>
  <c r="BI124"/>
  <c r="BH124"/>
  <c r="BG124"/>
  <c r="BF124"/>
  <c r="T124"/>
  <c r="R124"/>
  <c r="P124"/>
  <c r="BI122"/>
  <c r="BH122"/>
  <c r="BG122"/>
  <c r="BF122"/>
  <c r="T122"/>
  <c r="R122"/>
  <c r="P122"/>
  <c r="BI120"/>
  <c r="BH120"/>
  <c r="BG120"/>
  <c r="BF120"/>
  <c r="T120"/>
  <c r="R120"/>
  <c r="P120"/>
  <c r="BI118"/>
  <c r="BH118"/>
  <c r="BG118"/>
  <c r="BF118"/>
  <c r="T118"/>
  <c r="R118"/>
  <c r="P118"/>
  <c r="BI116"/>
  <c r="BH116"/>
  <c r="BG116"/>
  <c r="BF116"/>
  <c r="T116"/>
  <c r="R116"/>
  <c r="P116"/>
  <c r="BI114"/>
  <c r="BH114"/>
  <c r="BG114"/>
  <c r="BF114"/>
  <c r="T114"/>
  <c r="R114"/>
  <c r="P114"/>
  <c r="BI112"/>
  <c r="BH112"/>
  <c r="BG112"/>
  <c r="BF112"/>
  <c r="T112"/>
  <c r="R112"/>
  <c r="P112"/>
  <c r="BI110"/>
  <c r="BH110"/>
  <c r="BG110"/>
  <c r="BF110"/>
  <c r="T110"/>
  <c r="R110"/>
  <c r="P110"/>
  <c r="J103"/>
  <c r="F101"/>
  <c r="E99"/>
  <c r="J58"/>
  <c r="F56"/>
  <c r="E54"/>
  <c r="J26"/>
  <c r="E26"/>
  <c r="J104"/>
  <c r="J25"/>
  <c r="J20"/>
  <c r="E20"/>
  <c r="F59"/>
  <c r="J19"/>
  <c r="J17"/>
  <c r="E17"/>
  <c r="F103"/>
  <c r="J16"/>
  <c r="J14"/>
  <c r="J56"/>
  <c r="E7"/>
  <c r="E95"/>
  <c i="1" r="L50"/>
  <c r="AM50"/>
  <c r="AM49"/>
  <c r="L49"/>
  <c r="AM47"/>
  <c r="L47"/>
  <c r="L45"/>
  <c r="L44"/>
  <c i="5" r="BK162"/>
  <c i="4" r="J123"/>
  <c i="2" r="J505"/>
  <c r="J407"/>
  <c r="J222"/>
  <c i="5" r="BK136"/>
  <c i="4" r="BK164"/>
  <c i="2" r="J473"/>
  <c r="BK350"/>
  <c r="BK179"/>
  <c i="4" r="J155"/>
  <c i="2" r="J482"/>
  <c r="BK162"/>
  <c i="4" r="BK181"/>
  <c r="J138"/>
  <c i="3" r="J149"/>
  <c i="2" r="BK112"/>
  <c i="5" r="J110"/>
  <c i="2" r="BK270"/>
  <c i="5" r="BK107"/>
  <c i="2" r="J398"/>
  <c r="BK189"/>
  <c i="5" r="J132"/>
  <c i="4" r="J153"/>
  <c i="2" r="J237"/>
  <c i="4" r="BK138"/>
  <c i="2" r="J543"/>
  <c r="J461"/>
  <c r="J179"/>
  <c i="5" r="BK97"/>
  <c i="2" r="J249"/>
  <c i="5" r="J135"/>
  <c i="4" r="BK146"/>
  <c i="2" r="BK567"/>
  <c r="BK364"/>
  <c r="J596"/>
  <c r="BK145"/>
  <c i="4" r="J134"/>
  <c i="5" r="BK149"/>
  <c i="4" r="J132"/>
  <c i="2" r="BK344"/>
  <c i="4" r="BK171"/>
  <c r="BK125"/>
  <c i="3" r="J94"/>
  <c i="2" r="BK249"/>
  <c i="5" r="J124"/>
  <c i="4" r="BK159"/>
  <c i="2" r="BK555"/>
  <c r="BK392"/>
  <c i="5" r="J145"/>
  <c i="4" r="J166"/>
  <c i="2" r="J450"/>
  <c r="J282"/>
  <c i="5" r="J151"/>
  <c i="3" r="BK135"/>
  <c i="2" r="J457"/>
  <c r="J160"/>
  <c i="5" r="J117"/>
  <c i="2" r="J463"/>
  <c i="5" r="J161"/>
  <c r="BK89"/>
  <c i="4" r="BK102"/>
  <c i="2" r="BK549"/>
  <c i="4" r="BK131"/>
  <c i="2" r="J526"/>
  <c i="5" r="BK161"/>
  <c i="4" r="J119"/>
  <c i="2" r="J394"/>
  <c r="BK149"/>
  <c i="5" r="BK115"/>
  <c i="4" r="BK124"/>
  <c i="2" r="J578"/>
  <c r="J392"/>
  <c i="5" r="BK137"/>
  <c i="4" r="J168"/>
  <c i="2" r="J469"/>
  <c r="BK338"/>
  <c i="3" r="J164"/>
  <c i="2" r="BK452"/>
  <c r="BK280"/>
  <c i="4" r="BK151"/>
  <c r="J115"/>
  <c i="2" r="BK360"/>
  <c r="BK114"/>
  <c i="5" r="J143"/>
  <c i="4" r="J182"/>
  <c r="J117"/>
  <c i="2" r="J537"/>
  <c r="BK453"/>
  <c r="BK386"/>
  <c i="5" r="BK159"/>
  <c i="4" r="BK168"/>
  <c i="2" r="BK465"/>
  <c r="J344"/>
  <c r="J171"/>
  <c i="4" r="BK152"/>
  <c i="2" r="J341"/>
  <c i="6" r="BK87"/>
  <c i="4" r="BK172"/>
  <c r="BK120"/>
  <c i="3" r="J161"/>
  <c i="2" r="J333"/>
  <c i="5" r="BK116"/>
  <c i="2" r="BK298"/>
  <c i="5" r="BK166"/>
  <c i="2" r="BK438"/>
  <c r="J195"/>
  <c i="5" r="BK133"/>
  <c i="4" r="J154"/>
  <c r="BK170"/>
  <c i="2" r="BK603"/>
  <c r="J503"/>
  <c r="BK286"/>
  <c i="5" r="BK158"/>
  <c i="4" r="BK169"/>
  <c i="2" r="BK398"/>
  <c i="5" r="BK120"/>
  <c i="4" r="J127"/>
  <c i="2" r="J594"/>
  <c r="J412"/>
  <c i="4" r="BK110"/>
  <c i="2" r="J514"/>
  <c i="5" r="J116"/>
  <c i="2" r="BK474"/>
  <c r="J235"/>
  <c i="5" r="BK150"/>
  <c i="4" r="BK175"/>
  <c r="J103"/>
  <c i="2" r="J278"/>
  <c i="5" r="BK130"/>
  <c i="4" r="J176"/>
  <c i="3" r="J154"/>
  <c i="2" r="J358"/>
  <c i="4" r="J105"/>
  <c i="2" r="J471"/>
  <c r="BK336"/>
  <c r="J162"/>
  <c i="4" r="J140"/>
  <c i="3" r="BK142"/>
  <c i="2" r="BK314"/>
  <c i="5" r="J146"/>
  <c i="4" r="J180"/>
  <c i="2" r="BK545"/>
  <c r="BK455"/>
  <c r="J253"/>
  <c i="5" r="J114"/>
  <c i="4" r="J104"/>
  <c i="2" r="J380"/>
  <c r="J270"/>
  <c r="J122"/>
  <c r="BK541"/>
  <c r="J348"/>
  <c i="5" r="J144"/>
  <c i="4" r="BK177"/>
  <c r="BK122"/>
  <c i="2" r="J362"/>
  <c r="BK160"/>
  <c i="5" r="BK155"/>
  <c r="J95"/>
  <c i="2" r="J332"/>
  <c i="5" r="BK119"/>
  <c i="2" r="BK422"/>
  <c i="5" r="J158"/>
  <c i="3" r="BK123"/>
  <c i="2" r="J120"/>
  <c i="4" r="J113"/>
  <c i="2" r="BK514"/>
  <c r="J266"/>
  <c i="5" r="J120"/>
  <c i="4" r="J160"/>
  <c i="2" r="J408"/>
  <c i="5" r="J137"/>
  <c i="4" r="BK142"/>
  <c i="2" r="J499"/>
  <c i="6" r="BK88"/>
  <c i="2" r="BK539"/>
  <c r="J376"/>
  <c r="BK110"/>
  <c r="BK495"/>
  <c r="J147"/>
  <c i="5" r="BK140"/>
  <c r="J96"/>
  <c i="4" r="BK115"/>
  <c i="2" r="BK442"/>
  <c i="6" r="J93"/>
  <c i="5" r="BK109"/>
  <c i="3" r="BK128"/>
  <c i="2" r="J247"/>
  <c i="5" r="J149"/>
  <c i="2" r="BK501"/>
  <c r="BK253"/>
  <c i="4" r="BK178"/>
  <c i="3" r="BK164"/>
  <c i="2" r="J214"/>
  <c i="5" r="BK99"/>
  <c i="4" r="BK117"/>
  <c i="2" r="J386"/>
  <c i="5" r="BK128"/>
  <c r="BK108"/>
  <c i="2" r="J545"/>
  <c r="J274"/>
  <c i="5" r="J104"/>
  <c i="2" r="BK434"/>
  <c i="5" r="J133"/>
  <c i="4" r="BK97"/>
  <c i="2" r="J480"/>
  <c i="4" r="J124"/>
  <c i="2" r="BK476"/>
  <c i="4" r="J163"/>
  <c i="2" r="J184"/>
  <c i="5" r="J90"/>
  <c i="3" r="J123"/>
  <c i="2" r="J432"/>
  <c r="BK260"/>
  <c i="4" r="J178"/>
  <c r="BK134"/>
  <c i="2" r="BK400"/>
  <c i="4" r="BK160"/>
  <c i="3" r="BK156"/>
  <c i="2" r="J455"/>
  <c i="4" r="J152"/>
  <c i="2" r="J384"/>
  <c i="6" r="J34"/>
  <c i="1" r="AW60"/>
  <c i="5" r="BK113"/>
  <c i="4" r="BK133"/>
  <c i="2" r="BK499"/>
  <c r="BK408"/>
  <c r="BK274"/>
  <c i="5" r="J97"/>
  <c i="2" r="J493"/>
  <c r="J262"/>
  <c i="4" r="BK176"/>
  <c i="2" r="BK461"/>
  <c r="J138"/>
  <c r="J264"/>
  <c i="5" r="J142"/>
  <c i="4" r="J172"/>
  <c i="2" r="J258"/>
  <c i="4" r="BK156"/>
  <c i="2" r="BK596"/>
  <c r="BK390"/>
  <c i="5" r="BK151"/>
  <c i="2" r="BK473"/>
  <c r="J145"/>
  <c i="5" r="J119"/>
  <c i="2" r="J601"/>
  <c r="J440"/>
  <c i="4" r="BK118"/>
  <c i="2" r="BK505"/>
  <c i="5" r="BK123"/>
  <c i="3" r="BK105"/>
  <c i="2" r="BK362"/>
  <c r="J126"/>
  <c i="5" r="J91"/>
  <c i="4" r="J114"/>
  <c i="2" r="BK537"/>
  <c r="BK394"/>
  <c r="BK136"/>
  <c i="5" r="BK103"/>
  <c i="4" r="J149"/>
  <c i="2" r="J495"/>
  <c i="4" r="J135"/>
  <c i="2" r="J555"/>
  <c r="J288"/>
  <c i="4" r="BK166"/>
  <c r="J146"/>
  <c r="BK107"/>
  <c i="2" r="BK412"/>
  <c r="J335"/>
  <c r="BK171"/>
  <c i="6" r="BK89"/>
  <c i="5" r="J92"/>
  <c i="4" r="BK114"/>
  <c i="2" r="J508"/>
  <c r="J280"/>
  <c i="5" r="J166"/>
  <c i="4" r="BK182"/>
  <c r="J111"/>
  <c i="2" r="J388"/>
  <c r="BK129"/>
  <c i="5" r="J147"/>
  <c i="2" r="BK346"/>
  <c r="BK124"/>
  <c r="J501"/>
  <c r="BK332"/>
  <c r="J134"/>
  <c i="5" r="J123"/>
  <c i="2" r="J296"/>
  <c i="5" r="BK105"/>
  <c i="2" r="J599"/>
  <c i="4" r="J136"/>
  <c i="2" r="J390"/>
  <c i="5" r="BK121"/>
  <c r="J89"/>
  <c i="2" r="BK264"/>
  <c i="5" r="J160"/>
  <c i="4" r="J161"/>
  <c i="3" r="BK154"/>
  <c i="2" r="BK436"/>
  <c r="BK262"/>
  <c i="5" r="BK129"/>
  <c r="J93"/>
  <c i="4" r="BK119"/>
  <c i="2" r="BK440"/>
  <c i="4" r="J151"/>
  <c i="2" r="J520"/>
  <c r="J314"/>
  <c r="J116"/>
  <c i="4" r="BK148"/>
  <c r="BK100"/>
  <c i="2" r="J400"/>
  <c r="J268"/>
  <c i="5" r="J113"/>
  <c i="2" r="BK491"/>
  <c r="BK272"/>
  <c r="J131"/>
  <c r="J561"/>
  <c r="BK292"/>
  <c i="6" r="J88"/>
  <c i="4" r="J142"/>
  <c r="BK113"/>
  <c i="2" r="BK410"/>
  <c r="BK294"/>
  <c i="5" r="J139"/>
  <c i="4" r="J141"/>
  <c i="5" r="J129"/>
  <c i="2" r="J434"/>
  <c r="BK116"/>
  <c i="4" r="J159"/>
  <c i="2" r="BK276"/>
  <c i="4" r="J175"/>
  <c i="2" r="J592"/>
  <c r="J459"/>
  <c r="BK118"/>
  <c i="5" r="J99"/>
  <c i="2" r="BK478"/>
  <c i="5" r="BK139"/>
  <c i="4" r="J143"/>
  <c i="2" r="BK599"/>
  <c r="J372"/>
  <c i="4" r="J102"/>
  <c i="2" r="BK290"/>
  <c i="5" r="J106"/>
  <c i="2" r="BK480"/>
  <c r="J239"/>
  <c i="5" r="J165"/>
  <c r="BK93"/>
  <c i="4" r="BK157"/>
  <c i="2" r="J603"/>
  <c r="J486"/>
  <c r="J374"/>
  <c r="BK134"/>
  <c i="5" r="J94"/>
  <c i="4" r="J100"/>
  <c i="2" r="BK403"/>
  <c i="4" r="J144"/>
  <c i="2" r="J549"/>
  <c r="BK356"/>
  <c i="5" r="J163"/>
  <c i="4" r="BK111"/>
  <c i="2" r="BK372"/>
  <c r="BK239"/>
  <c i="5" r="BK104"/>
  <c i="4" r="BK132"/>
  <c i="3" r="J114"/>
  <c i="2" r="J446"/>
  <c r="BK122"/>
  <c i="4" r="J181"/>
  <c r="BK128"/>
  <c i="2" r="BK374"/>
  <c r="BK184"/>
  <c i="4" r="J158"/>
  <c i="2" r="J370"/>
  <c r="J149"/>
  <c i="5" r="J127"/>
  <c i="4" r="J162"/>
  <c r="J106"/>
  <c i="3" r="J156"/>
  <c i="2" r="BK296"/>
  <c i="6" r="J86"/>
  <c i="4" r="BK144"/>
  <c i="2" r="BK288"/>
  <c i="5" r="J136"/>
  <c i="2" r="BK482"/>
  <c r="BK131"/>
  <c i="5" r="J111"/>
  <c i="2" r="BK278"/>
  <c i="5" r="BK94"/>
  <c i="2" r="BK526"/>
  <c r="BK376"/>
  <c i="5" r="J152"/>
  <c i="4" r="J109"/>
  <c i="5" r="BK147"/>
  <c r="J107"/>
  <c i="3" r="J159"/>
  <c i="2" r="J436"/>
  <c i="4" r="J130"/>
  <c i="2" r="BK594"/>
  <c r="BK268"/>
  <c i="5" r="BK92"/>
  <c i="2" r="J243"/>
  <c i="5" r="BK163"/>
  <c i="4" r="J171"/>
  <c r="BK99"/>
  <c i="2" r="J442"/>
  <c r="J272"/>
  <c i="5" r="BK124"/>
  <c i="4" r="J173"/>
  <c r="J98"/>
  <c i="2" r="BK366"/>
  <c i="4" r="BK104"/>
  <c i="2" r="BK467"/>
  <c i="5" r="BK91"/>
  <c i="2" r="J452"/>
  <c r="J352"/>
  <c r="BK138"/>
  <c i="3" r="BK161"/>
  <c i="2" r="J474"/>
  <c r="J364"/>
  <c r="J110"/>
  <c i="5" r="J98"/>
  <c i="4" r="BK139"/>
  <c i="2" r="BK396"/>
  <c r="BK282"/>
  <c i="5" r="BK160"/>
  <c i="4" r="J101"/>
  <c i="2" r="J260"/>
  <c i="4" r="J169"/>
  <c i="2" r="BK237"/>
  <c i="5" r="BK164"/>
  <c r="BK90"/>
  <c i="4" r="BK143"/>
  <c i="2" r="BK601"/>
  <c r="BK407"/>
  <c r="BK258"/>
  <c i="5" r="BK102"/>
  <c i="4" r="J120"/>
  <c i="2" r="BK384"/>
  <c i="5" r="BK144"/>
  <c i="4" r="BK154"/>
  <c i="3" r="BK152"/>
  <c i="2" r="BK444"/>
  <c i="6" r="BK91"/>
  <c i="4" r="BK179"/>
  <c r="BK91"/>
  <c i="2" r="BK348"/>
  <c r="J141"/>
  <c i="3" r="J152"/>
  <c i="2" r="BK432"/>
  <c r="J143"/>
  <c i="5" r="J125"/>
  <c i="4" r="BK141"/>
  <c r="BK98"/>
  <c i="2" r="BK241"/>
  <c i="5" r="J154"/>
  <c i="4" r="J139"/>
  <c r="J118"/>
  <c i="2" r="BK352"/>
  <c i="4" r="J156"/>
  <c i="5" r="BK152"/>
  <c i="3" r="BK149"/>
  <c i="2" r="J478"/>
  <c i="6" r="J89"/>
  <c i="2" r="BK450"/>
  <c r="BK120"/>
  <c i="5" r="J112"/>
  <c i="4" r="J125"/>
  <c i="2" r="BK508"/>
  <c i="6" r="J87"/>
  <c i="4" r="BK105"/>
  <c i="2" r="BK405"/>
  <c r="J129"/>
  <c i="4" r="BK153"/>
  <c i="2" r="BK463"/>
  <c r="J112"/>
  <c i="5" r="J103"/>
  <c i="4" r="BK123"/>
  <c i="2" r="J590"/>
  <c r="J286"/>
  <c i="5" r="J109"/>
  <c i="4" r="BK162"/>
  <c i="2" r="J484"/>
  <c i="4" r="J148"/>
  <c i="3" r="BK159"/>
  <c i="2" r="BK368"/>
  <c r="BK222"/>
  <c i="4" r="J157"/>
  <c r="BK112"/>
  <c i="3" r="BK103"/>
  <c i="2" r="J356"/>
  <c i="5" r="BK153"/>
  <c i="4" r="BK173"/>
  <c r="BK96"/>
  <c i="2" r="BK484"/>
  <c r="BK333"/>
  <c i="5" r="J128"/>
  <c i="2" r="J444"/>
  <c r="BK251"/>
  <c i="5" r="BK157"/>
  <c i="2" r="BK592"/>
  <c r="BK320"/>
  <c i="5" r="BK145"/>
  <c i="4" r="BK145"/>
  <c r="BK116"/>
  <c i="2" r="J298"/>
  <c i="6" r="J91"/>
  <c i="5" r="J105"/>
  <c i="6" r="BK86"/>
  <c i="3" r="BK125"/>
  <c i="2" r="J346"/>
  <c i="5" r="J153"/>
  <c r="J101"/>
  <c i="2" r="J203"/>
  <c i="4" r="BK127"/>
  <c i="2" r="BK561"/>
  <c r="J292"/>
  <c r="BK143"/>
  <c i="5" r="BK111"/>
  <c i="2" r="BK486"/>
  <c i="4" r="J110"/>
  <c i="2" r="J256"/>
  <c i="5" r="BK141"/>
  <c i="4" r="BK158"/>
  <c i="2" r="BK520"/>
  <c r="J350"/>
  <c i="5" r="BK132"/>
  <c i="4" r="J179"/>
  <c r="BK126"/>
  <c i="2" r="BK471"/>
  <c i="4" r="BK180"/>
  <c r="BK95"/>
  <c i="2" r="J320"/>
  <c i="4" r="J164"/>
  <c r="J133"/>
  <c r="J96"/>
  <c i="2" r="BK446"/>
  <c r="BK195"/>
  <c i="5" r="BK134"/>
  <c i="4" r="J183"/>
  <c r="J116"/>
  <c i="2" r="BK457"/>
  <c r="J276"/>
  <c i="5" r="BK110"/>
  <c i="3" r="J105"/>
  <c i="2" r="J378"/>
  <c r="J245"/>
  <c i="4" r="J145"/>
  <c i="2" r="J422"/>
  <c r="BK243"/>
  <c i="5" r="BK154"/>
  <c i="4" r="BK163"/>
  <c r="J97"/>
  <c i="2" r="BK341"/>
  <c i="6" r="BK93"/>
  <c i="5" r="BK106"/>
  <c i="2" r="J251"/>
  <c i="5" r="J108"/>
  <c i="2" r="BK380"/>
  <c i="5" r="J162"/>
  <c i="4" r="BK155"/>
  <c i="5" r="BK112"/>
  <c i="4" r="BK106"/>
  <c i="2" r="BK141"/>
  <c i="4" r="BK161"/>
  <c i="2" r="BK126"/>
  <c i="5" r="J115"/>
  <c i="4" r="BK136"/>
  <c i="2" r="BK590"/>
  <c r="J453"/>
  <c i="4" r="BK140"/>
  <c i="2" r="BK535"/>
  <c r="BK266"/>
  <c i="5" r="BK96"/>
  <c i="3" r="J128"/>
  <c i="2" r="BK378"/>
  <c i="5" r="J159"/>
  <c i="4" r="J170"/>
  <c i="2" r="J567"/>
  <c r="J405"/>
  <c r="BK247"/>
  <c i="5" r="J100"/>
  <c i="4" r="BK121"/>
  <c i="2" r="J448"/>
  <c i="4" r="BK183"/>
  <c i="3" r="J103"/>
  <c i="2" r="J410"/>
  <c r="BK256"/>
  <c i="4" r="BK130"/>
  <c r="J99"/>
  <c i="2" r="BK503"/>
  <c i="5" r="BK101"/>
  <c i="4" r="J137"/>
  <c r="J107"/>
  <c i="2" r="BK469"/>
  <c r="J338"/>
  <c i="5" r="J155"/>
  <c i="4" r="J174"/>
  <c i="2" r="BK388"/>
  <c i="5" r="BK125"/>
  <c r="J164"/>
  <c i="4" r="BK103"/>
  <c i="2" r="BK493"/>
  <c r="J368"/>
  <c i="5" r="BK114"/>
  <c i="2" r="J216"/>
  <c i="5" r="BK127"/>
  <c i="4" r="BK135"/>
  <c i="2" r="J535"/>
  <c r="J360"/>
  <c r="J541"/>
  <c r="J382"/>
  <c i="5" r="BK117"/>
  <c i="2" r="J465"/>
  <c r="BK459"/>
  <c r="BK235"/>
  <c i="4" r="J126"/>
  <c i="3" r="J125"/>
  <c i="2" r="J336"/>
  <c i="5" r="BK100"/>
  <c i="4" r="J122"/>
  <c i="2" r="BK543"/>
  <c r="J438"/>
  <c r="J290"/>
  <c i="5" r="BK142"/>
  <c i="4" r="J177"/>
  <c i="2" r="J497"/>
  <c r="J294"/>
  <c r="BK203"/>
  <c r="J114"/>
  <c i="4" r="BK137"/>
  <c i="2" r="J403"/>
  <c r="J241"/>
  <c i="5" r="BK135"/>
  <c i="4" r="BK174"/>
  <c r="J95"/>
  <c i="2" r="BK382"/>
  <c r="J136"/>
  <c i="5" r="BK143"/>
  <c i="2" r="BK147"/>
  <c i="4" r="J91"/>
  <c i="2" r="BK214"/>
  <c i="5" r="J130"/>
  <c i="2" r="J284"/>
  <c i="1" r="AS55"/>
  <c i="2" r="J491"/>
  <c r="BK284"/>
  <c i="5" r="J140"/>
  <c r="BK98"/>
  <c i="3" r="BK94"/>
  <c i="2" r="J189"/>
  <c i="5" r="J134"/>
  <c r="J102"/>
  <c i="3" r="J135"/>
  <c i="2" r="J467"/>
  <c i="4" r="J128"/>
  <c i="2" r="J529"/>
  <c i="5" r="J150"/>
  <c i="4" r="J131"/>
  <c i="2" r="BK448"/>
  <c r="J118"/>
  <c i="5" r="J121"/>
  <c i="4" r="J112"/>
  <c i="2" r="BK529"/>
  <c r="BK216"/>
  <c i="5" r="BK95"/>
  <c i="3" r="BK114"/>
  <c i="2" r="BK335"/>
  <c r="J539"/>
  <c r="BK370"/>
  <c r="J124"/>
  <c i="4" r="J150"/>
  <c r="BK101"/>
  <c i="2" r="BK358"/>
  <c r="BK233"/>
  <c i="5" r="J141"/>
  <c i="2" r="BK303"/>
  <c i="5" r="J157"/>
  <c i="2" r="J476"/>
  <c r="BK245"/>
  <c i="5" r="BK146"/>
  <c i="3" r="J142"/>
  <c i="5" r="BK165"/>
  <c i="4" r="BK150"/>
  <c i="2" r="BK578"/>
  <c r="J396"/>
  <c i="4" r="J121"/>
  <c i="2" r="BK497"/>
  <c r="J303"/>
  <c i="4" r="BK149"/>
  <c r="BK109"/>
  <c i="2" r="J366"/>
  <c r="J233"/>
  <c i="5" l="1" r="R156"/>
  <c i="2" r="T133"/>
  <c r="BK343"/>
  <c r="J343"/>
  <c r="J73"/>
  <c r="BK371"/>
  <c r="J371"/>
  <c r="J75"/>
  <c r="P389"/>
  <c r="P479"/>
  <c r="T507"/>
  <c r="R598"/>
  <c i="4" r="T108"/>
  <c i="5" r="P148"/>
  <c i="2" r="P255"/>
  <c r="T357"/>
  <c r="BK389"/>
  <c r="J389"/>
  <c r="J76"/>
  <c r="BK479"/>
  <c r="J479"/>
  <c r="J80"/>
  <c r="P507"/>
  <c r="P598"/>
  <c i="3" r="BK93"/>
  <c r="J93"/>
  <c r="J65"/>
  <c r="R151"/>
  <c i="4" r="R129"/>
  <c i="2" r="P109"/>
  <c r="R128"/>
  <c r="R331"/>
  <c r="P357"/>
  <c r="P502"/>
  <c r="T589"/>
  <c i="3" r="BK127"/>
  <c r="J127"/>
  <c r="J66"/>
  <c r="P158"/>
  <c i="4" r="P108"/>
  <c r="R167"/>
  <c i="2" r="BK255"/>
  <c r="J255"/>
  <c r="J69"/>
  <c r="R343"/>
  <c r="P371"/>
  <c r="R389"/>
  <c r="P470"/>
  <c r="T538"/>
  <c i="4" r="P94"/>
  <c r="T129"/>
  <c i="5" r="R88"/>
  <c r="T122"/>
  <c r="P126"/>
  <c r="T126"/>
  <c r="P131"/>
  <c r="BK138"/>
  <c r="J138"/>
  <c r="J65"/>
  <c i="2" r="BK128"/>
  <c r="J128"/>
  <c r="J66"/>
  <c r="P133"/>
  <c r="P331"/>
  <c r="P402"/>
  <c r="R479"/>
  <c r="BK598"/>
  <c r="J598"/>
  <c r="J85"/>
  <c i="3" r="R127"/>
  <c r="T158"/>
  <c i="4" r="BK108"/>
  <c r="J108"/>
  <c r="J64"/>
  <c r="T167"/>
  <c i="2" r="P140"/>
  <c r="BK402"/>
  <c r="J402"/>
  <c r="J78"/>
  <c r="T470"/>
  <c r="BK507"/>
  <c r="J507"/>
  <c r="J82"/>
  <c r="BK140"/>
  <c r="J140"/>
  <c r="J68"/>
  <c r="P343"/>
  <c r="BK502"/>
  <c r="J502"/>
  <c r="J81"/>
  <c r="P589"/>
  <c i="3" r="P93"/>
  <c i="4" r="P167"/>
  <c i="2" r="T109"/>
  <c r="BK133"/>
  <c r="J133"/>
  <c r="J67"/>
  <c r="T331"/>
  <c r="BK357"/>
  <c r="J357"/>
  <c r="J74"/>
  <c r="R371"/>
  <c r="T389"/>
  <c r="R470"/>
  <c r="R507"/>
  <c i="3" r="T93"/>
  <c r="R158"/>
  <c i="4" r="R108"/>
  <c r="BK167"/>
  <c r="J167"/>
  <c r="J68"/>
  <c i="5" r="R118"/>
  <c r="T138"/>
  <c i="2" r="R255"/>
  <c r="T343"/>
  <c r="T371"/>
  <c r="BK470"/>
  <c r="J470"/>
  <c r="J79"/>
  <c r="P538"/>
  <c i="3" r="T127"/>
  <c i="4" r="T94"/>
  <c r="T93"/>
  <c r="T88"/>
  <c r="T147"/>
  <c i="5" r="P88"/>
  <c r="T156"/>
  <c i="4" r="BK94"/>
  <c r="P147"/>
  <c i="5" r="R122"/>
  <c r="BK131"/>
  <c r="J131"/>
  <c r="J64"/>
  <c r="R131"/>
  <c r="P138"/>
  <c i="2" r="BK109"/>
  <c r="P128"/>
  <c r="R133"/>
  <c r="R357"/>
  <c r="T502"/>
  <c r="R589"/>
  <c i="3" r="R93"/>
  <c r="R92"/>
  <c r="R91"/>
  <c r="BK158"/>
  <c r="J158"/>
  <c r="J68"/>
  <c i="4" r="R147"/>
  <c i="5" r="T88"/>
  <c r="P156"/>
  <c r="P118"/>
  <c r="BK156"/>
  <c r="J156"/>
  <c r="J67"/>
  <c i="6" r="BK85"/>
  <c i="2" r="R109"/>
  <c r="T128"/>
  <c r="BK331"/>
  <c r="J331"/>
  <c r="J70"/>
  <c r="R502"/>
  <c r="BK589"/>
  <c r="J589"/>
  <c r="J84"/>
  <c i="3" r="T151"/>
  <c i="4" r="R94"/>
  <c r="R93"/>
  <c r="R88"/>
  <c r="P129"/>
  <c i="5" r="T118"/>
  <c r="T148"/>
  <c i="2" r="T140"/>
  <c r="R402"/>
  <c r="R538"/>
  <c i="5" r="BK118"/>
  <c r="J118"/>
  <c r="J61"/>
  <c r="BK148"/>
  <c r="J148"/>
  <c r="J66"/>
  <c i="6" r="R85"/>
  <c r="R84"/>
  <c r="R83"/>
  <c i="2" r="T255"/>
  <c r="T402"/>
  <c r="BK538"/>
  <c r="J538"/>
  <c r="J83"/>
  <c r="T598"/>
  <c i="3" r="P127"/>
  <c r="P151"/>
  <c i="4" r="BK147"/>
  <c r="J147"/>
  <c r="J66"/>
  <c i="5" r="BK88"/>
  <c r="J88"/>
  <c r="J60"/>
  <c r="BK122"/>
  <c r="J122"/>
  <c r="J62"/>
  <c r="BK126"/>
  <c r="J126"/>
  <c r="J63"/>
  <c r="R126"/>
  <c r="T131"/>
  <c r="R138"/>
  <c i="6" r="T85"/>
  <c r="T84"/>
  <c r="T83"/>
  <c i="2" r="R140"/>
  <c r="T479"/>
  <c i="3" r="BK151"/>
  <c r="J151"/>
  <c r="J67"/>
  <c i="4" r="BK129"/>
  <c r="J129"/>
  <c r="J65"/>
  <c i="5" r="P122"/>
  <c r="R148"/>
  <c i="6" r="P85"/>
  <c r="P84"/>
  <c r="P83"/>
  <c i="1" r="AU60"/>
  <c i="2" r="E50"/>
  <c r="J101"/>
  <c r="BE124"/>
  <c r="BE136"/>
  <c r="BE179"/>
  <c r="BE245"/>
  <c r="BE262"/>
  <c r="BE296"/>
  <c r="BE303"/>
  <c r="BE386"/>
  <c r="BE442"/>
  <c r="BE467"/>
  <c r="BE476"/>
  <c i="4" r="BE97"/>
  <c r="BE127"/>
  <c r="BE158"/>
  <c r="BE172"/>
  <c i="5" r="E77"/>
  <c r="BE136"/>
  <c r="BE139"/>
  <c r="BE158"/>
  <c i="6" r="F79"/>
  <c r="BE88"/>
  <c r="BE93"/>
  <c i="2" r="F58"/>
  <c r="BE118"/>
  <c r="BE247"/>
  <c r="BE260"/>
  <c r="BE272"/>
  <c r="BE282"/>
  <c r="BE332"/>
  <c r="BE338"/>
  <c r="BE352"/>
  <c r="BE394"/>
  <c r="BE400"/>
  <c r="BE407"/>
  <c r="BE438"/>
  <c r="BE461"/>
  <c r="BE478"/>
  <c r="BE535"/>
  <c r="BE537"/>
  <c r="BE567"/>
  <c r="BE578"/>
  <c r="BE601"/>
  <c i="3" r="BE105"/>
  <c i="4" r="F55"/>
  <c r="BE136"/>
  <c r="BE140"/>
  <c r="BE152"/>
  <c r="BE156"/>
  <c r="BE177"/>
  <c r="BE179"/>
  <c r="BE181"/>
  <c r="BK90"/>
  <c r="J90"/>
  <c r="J61"/>
  <c i="5" r="J81"/>
  <c r="BE92"/>
  <c i="2" r="BE344"/>
  <c r="BE350"/>
  <c r="BE378"/>
  <c r="BE408"/>
  <c r="BE463"/>
  <c r="BE491"/>
  <c i="3" r="J59"/>
  <c r="F87"/>
  <c r="BE125"/>
  <c i="4" r="J85"/>
  <c r="BE131"/>
  <c r="BE153"/>
  <c r="BE155"/>
  <c r="BE171"/>
  <c r="BE180"/>
  <c r="BE183"/>
  <c i="5" r="F55"/>
  <c r="BE91"/>
  <c r="BE104"/>
  <c r="BE115"/>
  <c r="BE121"/>
  <c i="2" r="BE116"/>
  <c r="BE120"/>
  <c r="BE160"/>
  <c r="BE189"/>
  <c r="BE264"/>
  <c r="BE314"/>
  <c r="BE382"/>
  <c r="BE448"/>
  <c r="BE469"/>
  <c r="BE482"/>
  <c r="BE499"/>
  <c r="BE541"/>
  <c r="BE555"/>
  <c r="BE599"/>
  <c r="BE603"/>
  <c i="3" r="BE103"/>
  <c i="4" r="J82"/>
  <c r="BE106"/>
  <c r="BE119"/>
  <c r="BE151"/>
  <c r="BE162"/>
  <c r="BE164"/>
  <c r="BE168"/>
  <c i="5" r="BE89"/>
  <c r="BE90"/>
  <c r="BE113"/>
  <c r="BE119"/>
  <c r="BE127"/>
  <c r="BE134"/>
  <c r="BE145"/>
  <c r="BE153"/>
  <c i="2" r="J59"/>
  <c r="BE114"/>
  <c r="BE288"/>
  <c r="BE294"/>
  <c r="BE366"/>
  <c r="BE444"/>
  <c r="BE453"/>
  <c r="BE459"/>
  <c r="BE503"/>
  <c i="3" r="BE135"/>
  <c i="4" r="F54"/>
  <c r="BE100"/>
  <c r="BE102"/>
  <c r="BE116"/>
  <c r="BE117"/>
  <c r="BE118"/>
  <c r="BE123"/>
  <c r="BE124"/>
  <c r="BE132"/>
  <c r="BE148"/>
  <c r="BE150"/>
  <c r="BE157"/>
  <c r="BE170"/>
  <c i="5" r="BE97"/>
  <c r="BE107"/>
  <c r="BE114"/>
  <c r="BE124"/>
  <c r="BE133"/>
  <c r="BE137"/>
  <c r="BE140"/>
  <c r="BE147"/>
  <c i="2" r="BE147"/>
  <c r="BE184"/>
  <c r="BE214"/>
  <c r="BE253"/>
  <c r="BE270"/>
  <c r="BE276"/>
  <c r="BE341"/>
  <c r="BE412"/>
  <c r="BE484"/>
  <c r="BE543"/>
  <c r="BE545"/>
  <c r="BE549"/>
  <c r="BE590"/>
  <c r="BE592"/>
  <c i="4" r="BE111"/>
  <c r="BE113"/>
  <c r="BE121"/>
  <c r="BE141"/>
  <c r="BE142"/>
  <c r="BE145"/>
  <c i="6" r="E73"/>
  <c r="F80"/>
  <c i="2" r="BE368"/>
  <c r="BE374"/>
  <c r="BE396"/>
  <c r="BE422"/>
  <c r="BE455"/>
  <c r="BE473"/>
  <c r="BE561"/>
  <c i="3" r="E50"/>
  <c i="4" r="BE91"/>
  <c r="BE98"/>
  <c r="BE105"/>
  <c r="BE128"/>
  <c r="BE137"/>
  <c r="BE144"/>
  <c r="BE159"/>
  <c i="5" r="BE95"/>
  <c r="BE100"/>
  <c r="BE116"/>
  <c r="BE151"/>
  <c r="BE154"/>
  <c i="2" r="BE162"/>
  <c r="BE195"/>
  <c r="BE222"/>
  <c r="BE241"/>
  <c r="BE251"/>
  <c r="BE280"/>
  <c r="BE457"/>
  <c i="3" r="BE154"/>
  <c i="4" r="BE95"/>
  <c r="BE103"/>
  <c i="5" r="F83"/>
  <c r="BE108"/>
  <c r="BE129"/>
  <c i="6" r="J55"/>
  <c i="2" r="BE110"/>
  <c r="BE203"/>
  <c r="BE235"/>
  <c r="BE243"/>
  <c r="BE360"/>
  <c r="BE370"/>
  <c r="BE380"/>
  <c r="BE434"/>
  <c r="BE465"/>
  <c r="BE471"/>
  <c r="BE480"/>
  <c r="BE505"/>
  <c r="BE508"/>
  <c r="BK399"/>
  <c r="J399"/>
  <c r="J77"/>
  <c i="3" r="F59"/>
  <c r="BE123"/>
  <c r="BE128"/>
  <c r="BE159"/>
  <c i="4" r="E48"/>
  <c r="BE107"/>
  <c r="BE139"/>
  <c i="5" r="BE102"/>
  <c r="BE144"/>
  <c r="BE155"/>
  <c r="BE160"/>
  <c r="BE162"/>
  <c r="BE163"/>
  <c r="BE166"/>
  <c i="2" r="F104"/>
  <c r="BE122"/>
  <c r="BE129"/>
  <c r="BE134"/>
  <c r="BE141"/>
  <c r="BE292"/>
  <c r="BE298"/>
  <c i="3" r="BE149"/>
  <c i="4" r="BE161"/>
  <c r="BE166"/>
  <c i="5" r="J55"/>
  <c r="BE96"/>
  <c r="BE105"/>
  <c r="BE120"/>
  <c r="BE143"/>
  <c r="BE149"/>
  <c i="2" r="BE145"/>
  <c r="BE239"/>
  <c r="BE256"/>
  <c r="BE333"/>
  <c r="BE336"/>
  <c r="BE348"/>
  <c r="BE358"/>
  <c r="BE450"/>
  <c r="BE497"/>
  <c i="3" r="BE114"/>
  <c r="BE161"/>
  <c r="BE164"/>
  <c i="4" r="BE96"/>
  <c r="BE101"/>
  <c r="BE104"/>
  <c r="BE110"/>
  <c r="BE120"/>
  <c r="BE122"/>
  <c i="5" r="BE98"/>
  <c r="BE130"/>
  <c r="BE152"/>
  <c r="BE164"/>
  <c r="BE165"/>
  <c i="2" r="BE112"/>
  <c r="BE171"/>
  <c r="BE216"/>
  <c r="BE237"/>
  <c r="BE290"/>
  <c r="BE364"/>
  <c i="4" r="BE134"/>
  <c i="5" r="BE111"/>
  <c r="BE132"/>
  <c i="6" r="BE89"/>
  <c i="2" r="BE138"/>
  <c r="BE149"/>
  <c r="BE249"/>
  <c r="BE258"/>
  <c r="BE268"/>
  <c r="BE274"/>
  <c r="BE346"/>
  <c r="BE372"/>
  <c r="BE384"/>
  <c r="BE392"/>
  <c r="BE493"/>
  <c r="BK340"/>
  <c r="J340"/>
  <c r="J71"/>
  <c i="3" r="BE94"/>
  <c r="BE152"/>
  <c i="4" r="BE114"/>
  <c r="BE126"/>
  <c r="BE143"/>
  <c r="BE154"/>
  <c r="BE160"/>
  <c i="5" r="BE94"/>
  <c r="BE101"/>
  <c r="BE106"/>
  <c r="BE110"/>
  <c r="BE112"/>
  <c r="BE123"/>
  <c r="BE141"/>
  <c r="BE146"/>
  <c i="6" r="BK90"/>
  <c r="J90"/>
  <c r="J62"/>
  <c i="2" r="BE131"/>
  <c r="BE266"/>
  <c r="BE284"/>
  <c r="BE335"/>
  <c r="BE356"/>
  <c r="BE390"/>
  <c r="BE405"/>
  <c r="BE410"/>
  <c r="BE440"/>
  <c r="BE452"/>
  <c r="BE514"/>
  <c r="BE520"/>
  <c i="3" r="J56"/>
  <c r="BE142"/>
  <c r="BE156"/>
  <c i="4" r="BE146"/>
  <c r="BE173"/>
  <c r="BE174"/>
  <c i="5" r="BE142"/>
  <c r="BE161"/>
  <c i="6" r="BE87"/>
  <c r="BE91"/>
  <c r="BK92"/>
  <c r="J92"/>
  <c r="J63"/>
  <c i="2" r="BE143"/>
  <c r="BE233"/>
  <c r="BE278"/>
  <c r="BE286"/>
  <c r="BE362"/>
  <c r="BE388"/>
  <c r="BE436"/>
  <c r="BE446"/>
  <c r="BE486"/>
  <c r="BE501"/>
  <c i="3" r="BK163"/>
  <c r="J163"/>
  <c r="J69"/>
  <c i="4" r="BE99"/>
  <c r="BE112"/>
  <c r="BE115"/>
  <c r="BE130"/>
  <c r="BE133"/>
  <c r="BE176"/>
  <c r="BE182"/>
  <c i="5" r="BE103"/>
  <c r="BE117"/>
  <c r="BE157"/>
  <c i="6" r="J77"/>
  <c r="BE86"/>
  <c i="2" r="BE126"/>
  <c r="BE320"/>
  <c r="BE376"/>
  <c r="BE398"/>
  <c r="BE403"/>
  <c r="BE432"/>
  <c r="BE474"/>
  <c r="BE495"/>
  <c r="BE526"/>
  <c r="BE529"/>
  <c r="BE539"/>
  <c r="BE594"/>
  <c r="BE596"/>
  <c i="4" r="BE109"/>
  <c r="BE125"/>
  <c r="BE135"/>
  <c r="BE138"/>
  <c r="BE149"/>
  <c r="BE163"/>
  <c r="BE169"/>
  <c r="BE175"/>
  <c r="BE178"/>
  <c r="BK165"/>
  <c r="J165"/>
  <c r="J67"/>
  <c i="5" r="BE93"/>
  <c r="BE99"/>
  <c r="BE109"/>
  <c r="BE125"/>
  <c r="BE128"/>
  <c r="BE135"/>
  <c r="BE150"/>
  <c r="BE159"/>
  <c i="6" r="F36"/>
  <c i="1" r="BC60"/>
  <c i="6" r="F34"/>
  <c i="1" r="BA60"/>
  <c i="5" r="F35"/>
  <c i="1" r="BB59"/>
  <c i="4" r="F35"/>
  <c i="1" r="BB58"/>
  <c i="3" r="F37"/>
  <c i="1" r="BB57"/>
  <c i="3" r="F38"/>
  <c i="1" r="BC57"/>
  <c i="5" r="J34"/>
  <c i="1" r="AW59"/>
  <c i="4" r="F36"/>
  <c i="1" r="BC58"/>
  <c i="2" r="F37"/>
  <c i="1" r="BB56"/>
  <c i="2" r="J36"/>
  <c i="1" r="AW56"/>
  <c i="3" r="F36"/>
  <c i="1" r="BA57"/>
  <c i="5" r="F34"/>
  <c i="1" r="BA59"/>
  <c i="2" r="F39"/>
  <c i="1" r="BD56"/>
  <c i="6" r="F37"/>
  <c i="1" r="BD60"/>
  <c i="3" r="J36"/>
  <c i="1" r="AW57"/>
  <c i="4" r="F37"/>
  <c i="1" r="BD58"/>
  <c i="5" r="F37"/>
  <c i="1" r="BD59"/>
  <c i="5" r="F36"/>
  <c i="1" r="BC59"/>
  <c i="2" r="F38"/>
  <c i="1" r="BC56"/>
  <c i="6" r="F35"/>
  <c i="1" r="BB60"/>
  <c r="AS54"/>
  <c i="3" r="F39"/>
  <c i="1" r="BD57"/>
  <c i="4" r="F34"/>
  <c i="1" r="BA58"/>
  <c i="2" r="F36"/>
  <c i="1" r="BA56"/>
  <c i="4" r="J34"/>
  <c i="1" r="AW58"/>
  <c i="2" l="1" r="R108"/>
  <c i="4" r="BK93"/>
  <c r="J93"/>
  <c r="J62"/>
  <c i="3" r="P92"/>
  <c r="P91"/>
  <c i="1" r="AU57"/>
  <c i="4" r="P93"/>
  <c r="P88"/>
  <c i="1" r="AU58"/>
  <c i="2" r="P342"/>
  <c i="5" r="T87"/>
  <c i="2" r="T342"/>
  <c r="P108"/>
  <c r="P107"/>
  <c i="1" r="AU56"/>
  <c i="2" r="BK108"/>
  <c r="J108"/>
  <c r="J64"/>
  <c i="5" r="R87"/>
  <c i="2" r="R342"/>
  <c i="5" r="P87"/>
  <c i="1" r="AU59"/>
  <c i="6" r="BK84"/>
  <c r="J84"/>
  <c r="J60"/>
  <c i="3" r="T92"/>
  <c r="T91"/>
  <c i="2" r="T108"/>
  <c r="T107"/>
  <c r="J109"/>
  <c r="J65"/>
  <c r="BK342"/>
  <c r="J342"/>
  <c r="J72"/>
  <c i="4" r="BK89"/>
  <c r="J89"/>
  <c r="J60"/>
  <c i="3" r="BK92"/>
  <c r="BK91"/>
  <c r="J91"/>
  <c i="5" r="BK87"/>
  <c r="J87"/>
  <c r="J59"/>
  <c i="6" r="J85"/>
  <c r="J61"/>
  <c i="4" r="J94"/>
  <c r="J63"/>
  <c i="1" r="BB55"/>
  <c r="AX55"/>
  <c i="4" r="J33"/>
  <c i="1" r="AV58"/>
  <c r="AT58"/>
  <c i="2" r="J35"/>
  <c i="1" r="AV56"/>
  <c r="AT56"/>
  <c i="6" r="J33"/>
  <c i="1" r="AV60"/>
  <c r="AT60"/>
  <c i="4" r="F33"/>
  <c i="1" r="AZ58"/>
  <c i="6" r="F33"/>
  <c i="1" r="AZ60"/>
  <c i="3" r="J35"/>
  <c i="1" r="AV57"/>
  <c r="AT57"/>
  <c i="3" r="F35"/>
  <c i="1" r="AZ57"/>
  <c r="BC55"/>
  <c r="AY55"/>
  <c r="BD55"/>
  <c r="BD54"/>
  <c r="W33"/>
  <c i="2" r="F35"/>
  <c i="1" r="AZ56"/>
  <c r="BA55"/>
  <c r="AW55"/>
  <c i="5" r="F33"/>
  <c i="1" r="AZ59"/>
  <c i="5" r="J33"/>
  <c i="1" r="AV59"/>
  <c r="AT59"/>
  <c i="3" r="J32"/>
  <c i="1" r="AG57"/>
  <c i="2" l="1" r="R107"/>
  <c i="3" r="J41"/>
  <c i="2" r="BK107"/>
  <c r="J107"/>
  <c i="4" r="BK88"/>
  <c r="J88"/>
  <c r="J59"/>
  <c i="6" r="BK83"/>
  <c r="J83"/>
  <c r="J59"/>
  <c i="3" r="J63"/>
  <c r="J92"/>
  <c r="J64"/>
  <c i="1" r="AN57"/>
  <c i="5" r="J30"/>
  <c i="1" r="AG59"/>
  <c r="AN59"/>
  <c r="AU55"/>
  <c r="AU54"/>
  <c r="BA54"/>
  <c r="W30"/>
  <c i="2" r="J32"/>
  <c i="1" r="AG56"/>
  <c r="AN56"/>
  <c r="BC54"/>
  <c r="AY54"/>
  <c r="AZ55"/>
  <c r="AZ54"/>
  <c r="W29"/>
  <c r="BB54"/>
  <c r="W31"/>
  <c i="2" l="1" r="J63"/>
  <c i="5" r="J39"/>
  <c i="2" r="J41"/>
  <c i="4" r="J30"/>
  <c i="1" r="AG58"/>
  <c r="AN58"/>
  <c r="AX54"/>
  <c r="AV55"/>
  <c r="AT55"/>
  <c r="W32"/>
  <c r="AV54"/>
  <c r="AK29"/>
  <c r="AG55"/>
  <c r="AN55"/>
  <c i="6" r="J30"/>
  <c i="1" r="AG60"/>
  <c r="AN60"/>
  <c r="AW54"/>
  <c r="AK30"/>
  <c i="6" l="1" r="J39"/>
  <c i="4" r="J39"/>
  <c i="1" r="AT54"/>
  <c r="AG54"/>
  <c r="AK26"/>
  <c r="AK35"/>
  <c l="1" r="AN54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<sst xmlns="http://schemas.openxmlformats.org/spreadsheetml/2006/main">
  <si>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</si>
  <si>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</si>
  <si>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</si>
  <si>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/>
  </si>
  <si>
    <t>False</t>
  </si>
  <si>
    <t>{1f3d49c4-3705-46e3-8bf0-9d0b4bf4645f}</t>
  </si>
  <si>
    <t xml:space="preserve">&gt;&gt;  skryté sloupce  &lt;&lt;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</si>
  <si>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</si>
  <si>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</si>
  <si>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</si>
  <si>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</si>
  <si>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</si>
  <si>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</si>
  <si>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</si>
  <si>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</si>
  <si>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21-0610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</si>
  <si>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</si>
  <si>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</si>
  <si>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Stavební úpravy stavby na p.č.st.5 Bežerovice</t>
  </si>
  <si>
    <t>KSO:</t>
  </si>
  <si>
    <t>801 43 13</t>
  </si>
  <si>
    <t>CC-CZ:</t>
  </si>
  <si>
    <t>Místo:</t>
  </si>
  <si>
    <t>Bežerovice</t>
  </si>
  <si>
    <t>Datum:</t>
  </si>
  <si>
    <t>10. 6. 2021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</si>
  <si>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</si>
  <si>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</si>
  <si>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</si>
  <si>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</si>
  <si>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</si>
  <si>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</si>
  <si>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</si>
  <si>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Ing.Marie Buzková, Kunžak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</si>
  <si>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</si>
  <si>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</si>
  <si>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</si>
  <si>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www.podminky.urs.cz.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</si>
  <si>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</si>
  <si>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</si>
  <si>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</si>
  <si>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</si>
  <si>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</si>
  <si>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</si>
  <si>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</si>
  <si>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</si>
  <si>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</si>
  <si>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</si>
  <si>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</si>
  <si>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</si>
  <si>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</si>
  <si>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</si>
  <si>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</si>
  <si>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</si>
  <si>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</si>
  <si>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</si>
  <si>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</si>
  <si>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</si>
  <si>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</si>
  <si>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</si>
  <si>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</si>
  <si>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</si>
  <si>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</si>
  <si>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</si>
  <si>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</si>
  <si>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</si>
  <si>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</si>
  <si>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</si>
  <si>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</si>
  <si>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</si>
  <si>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</si>
  <si>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</si>
  <si>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</si>
  <si>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</si>
  <si>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</si>
  <si>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</si>
  <si>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</si>
  <si>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stavební část</t>
  </si>
  <si>
    <t>STA</t>
  </si>
  <si>
    <t>1</t>
  </si>
  <si>
    <t>{8c2324b7-3251-4ac3-9191-c3c3db75c5de}</t>
  </si>
  <si>
    <t>2</t>
  </si>
  <si>
    <t>/</t>
  </si>
  <si>
    <t>vlastní objekt</t>
  </si>
  <si>
    <t>Soupis</t>
  </si>
  <si>
    <t>{caadd7c3-3b77-4aca-a39b-c63726b409bc}</t>
  </si>
  <si>
    <t>venkovní úpravy - zpevněné plochy</t>
  </si>
  <si>
    <t>{dbf78798-fc58-441f-a83b-3e7d8b565245}</t>
  </si>
  <si>
    <t>02</t>
  </si>
  <si>
    <t>zdravotechnické instalace, plynovod, vzduchotechnika</t>
  </si>
  <si>
    <t>{c4a527d9-1a82-4557-b646-17fda050cfe7}</t>
  </si>
  <si>
    <t>03</t>
  </si>
  <si>
    <t>elektroinstalace</t>
  </si>
  <si>
    <t>{ed9f7650-9fd8-4ac8-a36c-9eda064104b9}</t>
  </si>
  <si>
    <t>VON</t>
  </si>
  <si>
    <t>vedlejší a ostatní náklady</t>
  </si>
  <si>
    <t>{928f47aa-3dfd-48bd-b7e3-4f86624a0677}</t>
  </si>
  <si>
    <t>KRYCÍ LIST SOUPISU PRACÍ</t>
  </si>
  <si>
    <t>Objekt:</t>
  </si>
  <si>
    <t>01 - stavební část</t>
  </si>
  <si>
    <t>Soupis:</t>
  </si>
  <si>
    <t>1 - vlastní objekt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</si>
  <si>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</si>
  <si>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</si>
  <si>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</si>
  <si>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</si>
  <si>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</si>
  <si>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</si>
  <si>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</si>
  <si>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</si>
  <si>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</si>
  <si>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</si>
  <si>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</si>
  <si>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</si>
  <si>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</si>
  <si>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</si>
  <si>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</si>
  <si>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</si>
  <si>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</si>
  <si>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</si>
  <si>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</si>
  <si>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</si>
  <si>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</si>
  <si>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</si>
  <si>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</si>
  <si>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</si>
  <si>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</si>
  <si>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</si>
  <si>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</si>
  <si>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</si>
  <si>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</si>
  <si>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</si>
  <si>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</si>
  <si>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</si>
  <si>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</si>
  <si>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</si>
  <si>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</si>
  <si>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</si>
  <si>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</si>
  <si>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</si>
  <si>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</si>
  <si>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</si>
  <si>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</si>
  <si>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</si>
  <si>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</si>
  <si>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</si>
  <si>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113106132</t>
  </si>
  <si>
    <t>Rozebrání dlažeb komunikací pro pěší s přemístěním hmot na skládku na vzdálenost do 3 m nebo s naložením na dopravní prostředek s ložem z kameniva nebo živice a s jakoukoliv výplní spár strojně plochy jednotlivě do 50 m2 z betonových, kameninových nebo dlaždic, desek nebo tvarovek</t>
  </si>
  <si>
    <t>m2</t>
  </si>
  <si>
    <t>CS ÚRS 2021 01</t>
  </si>
  <si>
    <t>4</t>
  </si>
  <si>
    <t>969789726</t>
  </si>
  <si>
    <t>VV</t>
  </si>
  <si>
    <t>27,46"výkres číslo D1.4</t>
  </si>
  <si>
    <t>122211101</t>
  </si>
  <si>
    <t>Odkopávky a prokopávky ručně zapažené i nezapažené v hornině třídy těžitelnosti I skupiny 3</t>
  </si>
  <si>
    <t>m3</t>
  </si>
  <si>
    <t>629541780</t>
  </si>
  <si>
    <t>24,96*(0,475-0,1-0,15)"výkres číslo D1.4</t>
  </si>
  <si>
    <t>3</t>
  </si>
  <si>
    <t>132251101</t>
  </si>
  <si>
    <t>Hloubení nezapažených rýh šířky do 800 mm strojně s urovnáním dna do předepsaného profilu a spádu v hornině třídy těžitelnosti I skupiny 3 do 20 m3</t>
  </si>
  <si>
    <t>959039416</t>
  </si>
  <si>
    <t>(2,5+3,1)*0,4*1"výkres číslo D1.2</t>
  </si>
  <si>
    <t>162211311</t>
  </si>
  <si>
    <t>Vodorovné přemístění výkopku nebo sypaniny stavebním kolečkem s vyprázdněním kolečka na hromady nebo do dopravního prostředku na vzdálenost do 10 m z horniny třídy těžitelnosti I, skupiny 1 až 3</t>
  </si>
  <si>
    <t>1698610825</t>
  </si>
  <si>
    <t>5</t>
  </si>
  <si>
    <t>162211319</t>
  </si>
  <si>
    <t>Vodorovné přemístění výkopku nebo sypaniny stavebním kolečkem s vyprázdněním kolečka na hromady nebo do dopravního prostředku na vzdálenost do 10 m Příplatek za každých dalších 10 m k ceně -1311</t>
  </si>
  <si>
    <t>1013257561</t>
  </si>
  <si>
    <t>6</t>
  </si>
  <si>
    <t>162251101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</si>
  <si>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</si>
  <si>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1558736956</t>
  </si>
  <si>
    <t>5,616+2,24"položky dílu 1</t>
  </si>
  <si>
    <t>7</t>
  </si>
  <si>
    <t>167151101</t>
  </si>
  <si>
    <t>Nakládání, skládání a překládání neulehlého výkopku nebo sypaniny strojně nakládání, množství do 100 m3, z horniny třídy těžitelnosti I, skupiny 1 až 3</t>
  </si>
  <si>
    <t>-890447569</t>
  </si>
  <si>
    <t>8</t>
  </si>
  <si>
    <t>171251201</t>
  </si>
  <si>
    <t>Uložení sypaniny na skládky nebo meziskládky bez hutnění s upravením uložené sypaniny do předepsaného tvaru</t>
  </si>
  <si>
    <t>559911653</t>
  </si>
  <si>
    <t>9</t>
  </si>
  <si>
    <t>181912112</t>
  </si>
  <si>
    <t>Úprava pláně vyrovnáním výškových rozdílů ručně v hornině třídy těžitelnosti I skupiny 3 se zhutněním</t>
  </si>
  <si>
    <t>555852895</t>
  </si>
  <si>
    <t>24,96"výkres číslo D1.2</t>
  </si>
  <si>
    <t>Zakládání</t>
  </si>
  <si>
    <t>10</t>
  </si>
  <si>
    <t>274313611</t>
  </si>
  <si>
    <t>Základy z betonu prostého pasy betonu kamenem neprokládaného tř. C 16/20</t>
  </si>
  <si>
    <t>1381377918</t>
  </si>
  <si>
    <t>(2,5+3,1)*0,4*0,5"výkres číslo D1.2</t>
  </si>
  <si>
    <t>11</t>
  </si>
  <si>
    <t>279113132</t>
  </si>
  <si>
    <t>Základové zdi z tvárnic ztraceného bednění včetně výplně z betonu bez zvláštních nároků na vliv prostředí třídy C 16/20, tloušťky zdiva přes 150 do 200 mm</t>
  </si>
  <si>
    <t>-200682306</t>
  </si>
  <si>
    <t>(2+3)*1,25-1,6*0,75"výkres číslo D1.2</t>
  </si>
  <si>
    <t>Svislé a kompletní konstrukce</t>
  </si>
  <si>
    <t>12</t>
  </si>
  <si>
    <t>317142430</t>
  </si>
  <si>
    <t>Překlady nenosné z pórobetonu osazené do tenkého maltového lože, výšky do 250 mm, šířky překladu 125 mm, délky překladu do 1000 mm</t>
  </si>
  <si>
    <t>kus</t>
  </si>
  <si>
    <t>-227219401</t>
  </si>
  <si>
    <t>1"výkres číslo D1.2</t>
  </si>
  <si>
    <t>13</t>
  </si>
  <si>
    <t>317142432</t>
  </si>
  <si>
    <t>Překlady nenosné z pórobetonu osazené do tenkého maltového lože, výšky do 250 mm, šířky překladu 125 mm, délky překladu přes 1000 do 1250 mm</t>
  </si>
  <si>
    <t>-441276205</t>
  </si>
  <si>
    <t>2"výkres číslo D1.2</t>
  </si>
  <si>
    <t>14</t>
  </si>
  <si>
    <t>342272235</t>
  </si>
  <si>
    <t>Příčky z pórobetonových tvárnic hladkých na tenké maltové lože objemová hmotnost do 500 kg/m3, tloušťka příčky 125 mm</t>
  </si>
  <si>
    <t>-2023555073</t>
  </si>
  <si>
    <t>(1,925+0,125+3,15+1,925+1,6+0,125+0,9)*2,5-0,9*2-0,8*2-0,7*2"výkres číslo D1.2</t>
  </si>
  <si>
    <t>Úpravy povrchů, podlahy a osazování výplní</t>
  </si>
  <si>
    <t>611131111</t>
  </si>
  <si>
    <t>Podkladní a spojovací vrstva vnitřních omítaných ploch polymercementový spojovací můstek nanášený ručně stropů</t>
  </si>
  <si>
    <t>-1433710934</t>
  </si>
  <si>
    <t>61,45+14,3+3,71+6,06"výkres číslo D1.2</t>
  </si>
  <si>
    <t>16</t>
  </si>
  <si>
    <t>611311131</t>
  </si>
  <si>
    <t>Potažení vnitřních ploch štukem tloušťky do 3 mm vodorovných konstrukcí stropů rovných</t>
  </si>
  <si>
    <t>1600697451</t>
  </si>
  <si>
    <t>17</t>
  </si>
  <si>
    <t>611325412</t>
  </si>
  <si>
    <t>Oprava vápenocementové omítky vnitřních ploch hladké, tloušťky do 20 mm stropů, v rozsahu opravované plochy přes 10 do 30%</t>
  </si>
  <si>
    <t>1544320512</t>
  </si>
  <si>
    <t>18</t>
  </si>
  <si>
    <t>611325452</t>
  </si>
  <si>
    <t>Oprava vápenocementové omítky vnitřních ploch Příplatek k cenám za každých dalších 10 mm tloušťky omítky stropů,v rozsahu opravované plochy přes 10 do 30%</t>
  </si>
  <si>
    <t>-651543497</t>
  </si>
  <si>
    <t>19</t>
  </si>
  <si>
    <t>612131121</t>
  </si>
  <si>
    <t>Podkladní a spojovací vrstva vnitřních omítaných ploch penetrace akrylát-silikonová nanášená ručně stěn</t>
  </si>
  <si>
    <t>-719001804</t>
  </si>
  <si>
    <t>((1,925+0,125+3,15+1,925+1,6+0,125+0,9)*2,5-0,9*2-0,8*2-0,7*2)*2"výkres číslo D1.2</t>
  </si>
  <si>
    <t xml:space="preserve">Mezisoučet nové zdivo příček </t>
  </si>
  <si>
    <t>(12,05+5,1)*2*2,8</t>
  </si>
  <si>
    <t>(1,925+0,125+3,15+2,75)*2*2,5-2*2+2*3*0,9-0,8*2-0,9*2</t>
  </si>
  <si>
    <t>(1,925+1,925)*2*0,4</t>
  </si>
  <si>
    <t>(0,9+1,6)*2*0,4</t>
  </si>
  <si>
    <t>(3,15+1,925)*2*0,4</t>
  </si>
  <si>
    <t>10,3*3-2*2+(3+0,5*2)*3</t>
  </si>
  <si>
    <t>Mezisoučet"výkres číslo D1.2</t>
  </si>
  <si>
    <t>Součet</t>
  </si>
  <si>
    <t>20</t>
  </si>
  <si>
    <t>612142001</t>
  </si>
  <si>
    <t>Potažení vnitřních ploch pletivem v ploše nebo pruzích, na plném podkladu sklovláknitým vtlačením do tmelu stěn</t>
  </si>
  <si>
    <t>1926698159</t>
  </si>
  <si>
    <t>612311131</t>
  </si>
  <si>
    <t>Potažení vnitřních ploch štukem tloušťky do 3 mm svislých konstrukcí stěn</t>
  </si>
  <si>
    <t>-516752403</t>
  </si>
  <si>
    <t>22</t>
  </si>
  <si>
    <t>612325302</t>
  </si>
  <si>
    <t>Vápenocementová omítka ostění nebo nadpraží štuková</t>
  </si>
  <si>
    <t>-892473691</t>
  </si>
  <si>
    <t>2*3*0,9</t>
  </si>
  <si>
    <t>(1,4+2,1*2)*0,35</t>
  </si>
  <si>
    <t>(1,4+1,5*2)*0,6*3</t>
  </si>
  <si>
    <t>(1,15+1,17*2)*0,6</t>
  </si>
  <si>
    <t>(1,4+2,27*2)*0,5</t>
  </si>
  <si>
    <t>(0,4+0,5*2)*0,7*2</t>
  </si>
  <si>
    <t>Součet"výkres číslo D1.2</t>
  </si>
  <si>
    <t>23</t>
  </si>
  <si>
    <t>612325412</t>
  </si>
  <si>
    <t>Oprava vápenocementové omítky vnitřních ploch hladké, tloušťky do 20 mm stěn, v rozsahu opravované plochy přes 10 do 30%</t>
  </si>
  <si>
    <t>-355566672</t>
  </si>
  <si>
    <t>(2,75+1,925+1,925+0,125+3,15)*2*2,5</t>
  </si>
  <si>
    <t>24</t>
  </si>
  <si>
    <t>612325452</t>
  </si>
  <si>
    <t>Oprava vápenocementové omítky vnitřních ploch Příplatek k cenám za každých dalších 10 mm tloušťky omítky stěn, v rozsahu opravované plochy přes 10 do 30%</t>
  </si>
  <si>
    <t>-1858077454</t>
  </si>
  <si>
    <t>25</t>
  </si>
  <si>
    <t>619991011</t>
  </si>
  <si>
    <t>Zakrytí vnitřních ploch před znečištěním včetně pozdějšího odkrytí konstrukcí a prvků obalením fólií a přelepením páskou</t>
  </si>
  <si>
    <t>-1518150541</t>
  </si>
  <si>
    <t>1,15*1,17+1,4*1,5*3+0,4*0,5*2+0,5*0,7*2</t>
  </si>
  <si>
    <t>1,2*2*2+1,8*2*2</t>
  </si>
  <si>
    <t>2*2,7+1,1*1,95+2,2*1,55+10,3*2,2</t>
  </si>
  <si>
    <t>1,4*2,17</t>
  </si>
  <si>
    <t>26</t>
  </si>
  <si>
    <t>619995001</t>
  </si>
  <si>
    <t>Začištění omítek (s dodáním hmot) kolem oken, dveří, podlah, obkladů apod.</t>
  </si>
  <si>
    <t>m</t>
  </si>
  <si>
    <t>602400109</t>
  </si>
  <si>
    <t>2*3</t>
  </si>
  <si>
    <t>(1,4+2,1*2)*2</t>
  </si>
  <si>
    <t>(1,4+1,5*2)*3</t>
  </si>
  <si>
    <t>(1,15+1,17)*2</t>
  </si>
  <si>
    <t>1,4+2,27*2</t>
  </si>
  <si>
    <t>(0,4+0,5)*2*2</t>
  </si>
  <si>
    <t>27</t>
  </si>
  <si>
    <t>622325353</t>
  </si>
  <si>
    <t>Oprava vápenné omítky s celoplošným přeštukováním vnějších ploch stupně členitosti 2, v rozsahu opravované plochy přes 20 do 30%</t>
  </si>
  <si>
    <t>-277055833</t>
  </si>
  <si>
    <t>19,8*4,5</t>
  </si>
  <si>
    <t>-1,4*1,5+(1,4+1,5*2)*0,15</t>
  </si>
  <si>
    <t>-1,15*1,17+(1,15+1,17*2)*0,15</t>
  </si>
  <si>
    <t>-1,4*2,27+(1,4+2,27*2)*0,15</t>
  </si>
  <si>
    <t>6,6*5,2</t>
  </si>
  <si>
    <t>-1,4*1,5*2+(1,4+1,5*2)*0,15*2</t>
  </si>
  <si>
    <t>6,6*4+9,6*4,5*0,5</t>
  </si>
  <si>
    <t>7*4,2</t>
  </si>
  <si>
    <t>-1,4*2,1+(1,4+2,1*2)*0,15</t>
  </si>
  <si>
    <t>28</t>
  </si>
  <si>
    <t>629991001</t>
  </si>
  <si>
    <t>Zakrytí vnějších ploch před znečištěním včetně pozdějšího odkrytí ploch podélných rovných (např. chodníků) fólií položenou volně</t>
  </si>
  <si>
    <t>-174084469</t>
  </si>
  <si>
    <t>30,88"výkres číslo D1.2</t>
  </si>
  <si>
    <t>29</t>
  </si>
  <si>
    <t>629991011</t>
  </si>
  <si>
    <t>Zakrytí vnějších ploch před znečištěním včetně pozdějšího odkrytí výplní otvorů a svislých ploch fólií přilepenou lepící páskou</t>
  </si>
  <si>
    <t>-1787338541</t>
  </si>
  <si>
    <t>1,2*2*2</t>
  </si>
  <si>
    <t>30</t>
  </si>
  <si>
    <t>629995101</t>
  </si>
  <si>
    <t>Očištění vnějších ploch tlakovou vodou omytím</t>
  </si>
  <si>
    <t>-1387949792</t>
  </si>
  <si>
    <t>31</t>
  </si>
  <si>
    <t>631311115</t>
  </si>
  <si>
    <t>Mazanina z betonu prostého bez zvýšených nároků na prostředí tl. přes 50 do 80 mm tř. C 20/25</t>
  </si>
  <si>
    <t>1797566743</t>
  </si>
  <si>
    <t>(14,3+3,71+6,06)*0,05"výkres číslo D1.2</t>
  </si>
  <si>
    <t>32</t>
  </si>
  <si>
    <t>631311124</t>
  </si>
  <si>
    <t>Mazanina z betonu prostého bez zvýšených nároků na prostředí tl. přes 80 do 120 mm tř. C 16/20</t>
  </si>
  <si>
    <t>1491397605</t>
  </si>
  <si>
    <t>24,96*0,1"výkres číslo D1.2</t>
  </si>
  <si>
    <t>33</t>
  </si>
  <si>
    <t>631311125</t>
  </si>
  <si>
    <t>Mazanina z betonu prostého bez zvýšených nároků na prostředí tl. přes 80 do 120 mm tř. C 20/25</t>
  </si>
  <si>
    <t>-1732398187</t>
  </si>
  <si>
    <t>2,8*2*0,1"výkres číslo D1.2</t>
  </si>
  <si>
    <t>34</t>
  </si>
  <si>
    <t>631319011</t>
  </si>
  <si>
    <t>Příplatek k cenám mazanin za úpravu povrchu mazaniny přehlazením, mazanina tl. přes 50 do 80 mm</t>
  </si>
  <si>
    <t>1964618301</t>
  </si>
  <si>
    <t>35</t>
  </si>
  <si>
    <t>631319012</t>
  </si>
  <si>
    <t>Příplatek k cenám mazanin za úpravu povrchu mazaniny přehlazením, mazanina tl. přes 80 do 120 mm</t>
  </si>
  <si>
    <t>-1852128641</t>
  </si>
  <si>
    <t>36</t>
  </si>
  <si>
    <t>631319171</t>
  </si>
  <si>
    <t>Příplatek k cenám mazanin za stržení povrchu spodní vrstvy mazaniny latí před vložením výztuže nebo pletiva pro tl. obou vrstev mazaniny přes 50 do 80 mm</t>
  </si>
  <si>
    <t>-1095622176</t>
  </si>
  <si>
    <t>37</t>
  </si>
  <si>
    <t>631319173</t>
  </si>
  <si>
    <t>Příplatek k cenám mazanin za stržení povrchu spodní vrstvy mazaniny latí před vložením výztuže nebo pletiva pro tl. obou vrstev mazaniny přes 80 do 120 mm</t>
  </si>
  <si>
    <t>-586509549</t>
  </si>
  <si>
    <t>38</t>
  </si>
  <si>
    <t>631362021</t>
  </si>
  <si>
    <t>Výztuž mazanin ze svařovaných sítí z drátů typu KARI</t>
  </si>
  <si>
    <t>t</t>
  </si>
  <si>
    <t>615675394</t>
  </si>
  <si>
    <t>(14,3+3,71+6,06+2,8*2)*3,033*1,25*0,001"výkres číslo D1.2</t>
  </si>
  <si>
    <t>39</t>
  </si>
  <si>
    <t>632450124</t>
  </si>
  <si>
    <t>Potěr cementový vyrovnávací ze suchých směsí v pásu o průměrné (střední) tl. přes 40 do 50 mm</t>
  </si>
  <si>
    <t>-1276415971</t>
  </si>
  <si>
    <t>1,4*0,45"výkres číslo D1.2 nové dveře</t>
  </si>
  <si>
    <t>40</t>
  </si>
  <si>
    <t>632451024</t>
  </si>
  <si>
    <t>Potěr cementový vyrovnávací z malty (MC-15) v pásu o průměrné (střední) tl. přes 40 do 50 mm</t>
  </si>
  <si>
    <t>-601109726</t>
  </si>
  <si>
    <t>0,4*2*0,9+0,5*2*0,3+1,4*3*0,45+1,17*0,45"výkres číslo D1.2 parapety</t>
  </si>
  <si>
    <t>41</t>
  </si>
  <si>
    <t>635111215</t>
  </si>
  <si>
    <t>Násyp ze štěrkopísku, písku nebo kameniva pod podlahy se zhutněním ze štěrkopísku</t>
  </si>
  <si>
    <t>-81735101</t>
  </si>
  <si>
    <t>(24,960+2,8*2)*0,15"výkres číslo D1.2</t>
  </si>
  <si>
    <t>Ostatní konstrukce a práce, bourání</t>
  </si>
  <si>
    <t>42</t>
  </si>
  <si>
    <t>941211111</t>
  </si>
  <si>
    <t>Montáž lešení řadového rámového lehkého pracovního s podlahami s provozním zatížením tř. 3 do 200 kg/m2 šířky tř. SW06 přes 0,6 do 0,9 m, výšky do 10 m</t>
  </si>
  <si>
    <t>-961545094</t>
  </si>
  <si>
    <t>10*8,5+10*7"výkres číslo D1.2</t>
  </si>
  <si>
    <t>43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</si>
  <si>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</si>
  <si>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</si>
  <si>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430552229</t>
  </si>
  <si>
    <t>155,000*60</t>
  </si>
  <si>
    <t>44</t>
  </si>
  <si>
    <t>941211811</t>
  </si>
  <si>
    <t>Demontáž lešení řadového rámového lehkého pracovního s provozním zatížením tř. 3 do 200 kg/m2 šířky tř. SW06 přes 0,6 do 0,9 m, výšky do 10 m</t>
  </si>
  <si>
    <t>1702180154</t>
  </si>
  <si>
    <t>45</t>
  </si>
  <si>
    <t>949101111</t>
  </si>
  <si>
    <t>Lešení pomocné pracovní pro objekty pozemních staveb pro zatížení do 150 kg/m2, o výšce lešeňové podlahy do 1,9 m</t>
  </si>
  <si>
    <t>-1648468524</t>
  </si>
  <si>
    <t>143,59-21,18"výkres číslo D1.2</t>
  </si>
  <si>
    <t>46</t>
  </si>
  <si>
    <t>949101112</t>
  </si>
  <si>
    <t>Lešení pomocné pracovní pro objekty pozemních staveb pro zatížení do 150 kg/m2, o výšce lešeňové podlahy přes 1,9 do 3,5 m</t>
  </si>
  <si>
    <t>774063977</t>
  </si>
  <si>
    <t>20*2*2+21,18"výkres číslo D1.2</t>
  </si>
  <si>
    <t>47</t>
  </si>
  <si>
    <t>952901111</t>
  </si>
  <si>
    <t>Vyčištění budov nebo objektů před předáním do užívání budov bytové nebo občanské výstavby, světlé výšky podlaží do 4 m</t>
  </si>
  <si>
    <t>275237707</t>
  </si>
  <si>
    <t>143,590"výkres číslo D1.2</t>
  </si>
  <si>
    <t>48</t>
  </si>
  <si>
    <t>952902121</t>
  </si>
  <si>
    <t>Čištění budov při provádění oprav a udržovacích prací podlah drsných nebo chodníků zametením</t>
  </si>
  <si>
    <t>-346038780</t>
  </si>
  <si>
    <t>7*9+6*10,5"výkres číslo D1.2</t>
  </si>
  <si>
    <t>49</t>
  </si>
  <si>
    <t>962031133</t>
  </si>
  <si>
    <t>Bourání příček z cihel, tvárnic nebo příčkovek z cihel pálených, plných nebo dutých na maltu vápennou nebo vápenocementovou, tl. do 150 mm</t>
  </si>
  <si>
    <t>-355961735</t>
  </si>
  <si>
    <t>(2,25*2+1,99+2,85)*2,85-0,9*2*2"výkres číslo D1.2</t>
  </si>
  <si>
    <t>50</t>
  </si>
  <si>
    <t>962032631</t>
  </si>
  <si>
    <t>Bourání zdiva nadzákladového z cihel nebo tvárnic komínového z cihel pálených, šamotových nebo vápenopískových nad střechou na maltu vápennou nebo vápenocementovou</t>
  </si>
  <si>
    <t>-1945394621</t>
  </si>
  <si>
    <t>0,45*0,45*8"výkres číslo D1.4</t>
  </si>
  <si>
    <t>51</t>
  </si>
  <si>
    <t>965042141</t>
  </si>
  <si>
    <t>Bourání mazanin betonových nebo z litého asfaltu tl. do 100 mm, plochy přes 4 m2</t>
  </si>
  <si>
    <t>1257837527</t>
  </si>
  <si>
    <t>52</t>
  </si>
  <si>
    <t>965042241</t>
  </si>
  <si>
    <t>Bourání mazanin betonových nebo z litého asfaltu tl. přes 100 mm, plochy přes 4 m2</t>
  </si>
  <si>
    <t>-884366834</t>
  </si>
  <si>
    <t>24,96*0,15"výkres číslo D1.2</t>
  </si>
  <si>
    <t>53</t>
  </si>
  <si>
    <t>967021112</t>
  </si>
  <si>
    <t>Přisekání (špicování) rovných ostění bez odstupu po hrubém vybourání otvorů ve zdivu kamenném nebo smíšeném</t>
  </si>
  <si>
    <t>-2012826806</t>
  </si>
  <si>
    <t>0,45*0,75*2"výkres číslo D1.2</t>
  </si>
  <si>
    <t>54</t>
  </si>
  <si>
    <t>968062244</t>
  </si>
  <si>
    <t>Vybourání dřevěných rámů oken s křídly, dveřních zárubní, vrat, stěn, ostění nebo obkladů rámů oken s křídly jednoduchých, plochy do 1 m2</t>
  </si>
  <si>
    <t>1089208064</t>
  </si>
  <si>
    <t>0,5*0,7*2+0,4*0,5*2"výkres číslo D1.4</t>
  </si>
  <si>
    <t>55</t>
  </si>
  <si>
    <t>968062356</t>
  </si>
  <si>
    <t>Vybourání dřevěných rámů oken s křídly, dveřních zárubní, vrat, stěn, ostění nebo obkladů rámů oken s křídly dvojitých, plochy do 4 m2</t>
  </si>
  <si>
    <t>-1269706750</t>
  </si>
  <si>
    <t>1,4*1,5*4+1,15*1,17"výkres číslo D1.4</t>
  </si>
  <si>
    <t>56</t>
  </si>
  <si>
    <t>968062456</t>
  </si>
  <si>
    <t>Vybourání dřevěných rámů oken s křídly, dveřních zárubní, vrat, stěn, ostění nebo obkladů dveřních zárubní, plochy přes 2 m2</t>
  </si>
  <si>
    <t>-2140010537</t>
  </si>
  <si>
    <t>1,4*2"výkres číslo D1.4</t>
  </si>
  <si>
    <t>57</t>
  </si>
  <si>
    <t>968062558</t>
  </si>
  <si>
    <t>Vybourání dřevěných rámů oken s křídly, dveřních zárubní, vrat, stěn, ostění nebo obkladů vrat, plochy do 5 m2</t>
  </si>
  <si>
    <t>-2072367640</t>
  </si>
  <si>
    <t>2*2"výkres číslo D1.4</t>
  </si>
  <si>
    <t>58</t>
  </si>
  <si>
    <t>968072455</t>
  </si>
  <si>
    <t>Vybourání kovových rámů oken s křídly, dveřních zárubní, vrat, stěn, ostění nebo obkladů dveřních zárubní, plochy do 2 m2</t>
  </si>
  <si>
    <t>990619310</t>
  </si>
  <si>
    <t>0,9*2*2"výkres číslo D1.2</t>
  </si>
  <si>
    <t>59</t>
  </si>
  <si>
    <t>971028661</t>
  </si>
  <si>
    <t>Vybourání otvorů ve zdivu základovém nebo nadzákladovém kamenném, smíšeném smíšeném, plochy do 4 m2, tl. do 600 mm</t>
  </si>
  <si>
    <t>515419210</t>
  </si>
  <si>
    <t>1,4*0,75*0,45"výkres číslo D1.2</t>
  </si>
  <si>
    <t>60</t>
  </si>
  <si>
    <t>973031843</t>
  </si>
  <si>
    <t>Vysekání výklenků nebo kapes ve zdivu z cihel na maltu cementovou kapes pro zavázání nových příček, tl. do 150 mm</t>
  </si>
  <si>
    <t>882835978</t>
  </si>
  <si>
    <t>2,5*3"výkres číslo D1.2</t>
  </si>
  <si>
    <t>61</t>
  </si>
  <si>
    <t>978011141</t>
  </si>
  <si>
    <t>Otlučení vápenných nebo vápenocementových omítek vnitřních ploch stropů, v rozsahu přes 10 do 30 %</t>
  </si>
  <si>
    <t>-354033923</t>
  </si>
  <si>
    <t>14,3+3,71+6,06"výkres číslo D1.22</t>
  </si>
  <si>
    <t>62</t>
  </si>
  <si>
    <t>978012141</t>
  </si>
  <si>
    <t>Otlučení vápenných nebo vápenocementových omítek vnitřních ploch stropů rákosovaných, v rozsahu přes 10 do 30 %</t>
  </si>
  <si>
    <t>-2113375435</t>
  </si>
  <si>
    <t>61,45"výkres číslo D1.2</t>
  </si>
  <si>
    <t>63</t>
  </si>
  <si>
    <t>978013141</t>
  </si>
  <si>
    <t>Otlučení vápenných nebo vápenocementových omítek vnitřních ploch stěn s vyškrabáním spar, s očištěním zdiva, v rozsahu přes 10 do 30 %</t>
  </si>
  <si>
    <t>327311676</t>
  </si>
  <si>
    <t>64</t>
  </si>
  <si>
    <t>978015341</t>
  </si>
  <si>
    <t>Otlučení vápenných nebo vápenocementových omítek vnějších ploch s vyškrabáním spar a s očištěním zdiva stupně členitosti 1 a 2, v rozsahu přes 10 do 30 %</t>
  </si>
  <si>
    <t>-528349090</t>
  </si>
  <si>
    <t>65</t>
  </si>
  <si>
    <t>978035117</t>
  </si>
  <si>
    <t>Odstranění tenkovrstvých omítek nebo štuku tloušťky do 2 mm obroušením, rozsahu přes 50 do 100%</t>
  </si>
  <si>
    <t>1722900628</t>
  </si>
  <si>
    <t>61,45+14,3+3,71+6,06"stropy</t>
  </si>
  <si>
    <t>66</t>
  </si>
  <si>
    <t>234167467</t>
  </si>
  <si>
    <t>997</t>
  </si>
  <si>
    <t>Přesun sutě</t>
  </si>
  <si>
    <t>67</t>
  </si>
  <si>
    <t>997013152</t>
  </si>
  <si>
    <t>Vnitrostaveništní doprava suti a vybouraných hmot vodorovně do 50 m svisle s omezením mechanizace pro budovy a haly výšky přes 6 do 9 m</t>
  </si>
  <si>
    <t>-1003416808</t>
  </si>
  <si>
    <t>68</t>
  </si>
  <si>
    <t>997013509</t>
  </si>
  <si>
    <t>Odvoz suti a vybouraných hmot na skládku nebo meziskládku se složením, na vzdálenost Příplatek k ceně za každý další i započatý 1 km přes 1 km</t>
  </si>
  <si>
    <t>1950328179</t>
  </si>
  <si>
    <t>39,305*26 'Přepočtené koeficientem množství</t>
  </si>
  <si>
    <t>69</t>
  </si>
  <si>
    <t>997013511</t>
  </si>
  <si>
    <t>Odvoz suti a vybouraných hmot z meziskládky na skládku s naložením a se složením, na vzdálenost do 1 km</t>
  </si>
  <si>
    <t>414376340</t>
  </si>
  <si>
    <t>70</t>
  </si>
  <si>
    <t>997013609</t>
  </si>
  <si>
    <t>Poplatek za uložení stavebního odpadu na skládce (skládkovné) ze směsí nebo oddělených frakcí betonu, cihel a keramických výrobků zatříděného do Katalogu odpadů pod kódem 17 01 07</t>
  </si>
  <si>
    <t>-846380200</t>
  </si>
  <si>
    <t>7,002+6,008+2,582+5,491+8,237+0,051+0,946+0,09+0,241+0,615+1,843+3,061+0,702+0,497+0,444+0,167</t>
  </si>
  <si>
    <t>71</t>
  </si>
  <si>
    <t>997013631</t>
  </si>
  <si>
    <t>Poplatek za uložení stavebního odpadu na skládce (skládkovné) směsného stavebního a demoličního zatříděného do Katalogu odpadů pod kódem 17 09 04</t>
  </si>
  <si>
    <t>-1382214006</t>
  </si>
  <si>
    <t>39,305-37,977</t>
  </si>
  <si>
    <t>998</t>
  </si>
  <si>
    <t>Přesun hmot</t>
  </si>
  <si>
    <t>72</t>
  </si>
  <si>
    <t>998017002</t>
  </si>
  <si>
    <t>Přesun hmot pro budovy občanské výstavby, bydlení, výrobu a služby s omezením mechanizace vodorovná dopravní vzdálenost do 100 m pro budovy s jakoukoliv nosnou konstrukcí výšky přes 6 do 12 m</t>
  </si>
  <si>
    <t>-546105547</t>
  </si>
  <si>
    <t>PSV</t>
  </si>
  <si>
    <t>Práce a dodávky PSV</t>
  </si>
  <si>
    <t>711</t>
  </si>
  <si>
    <t>Izolace proti vodě, vlhkosti a plynům</t>
  </si>
  <si>
    <t>73</t>
  </si>
  <si>
    <t>711111001</t>
  </si>
  <si>
    <t>Provedení izolace proti zemní vlhkosti natěradly a tmely za studena na ploše vodorovné V nátěrem penetračním</t>
  </si>
  <si>
    <t>132993587</t>
  </si>
  <si>
    <t>74</t>
  </si>
  <si>
    <t>M</t>
  </si>
  <si>
    <t>11163150</t>
  </si>
  <si>
    <t>lak penetrační asfaltový</t>
  </si>
  <si>
    <t>1216878515</t>
  </si>
  <si>
    <t>24,96*0,00033 'Přepočtené koeficientem množství</t>
  </si>
  <si>
    <t>75</t>
  </si>
  <si>
    <t>711141559</t>
  </si>
  <si>
    <t>Provedení izolace proti zemní vlhkosti pásy přitavením NAIP na ploše vodorovné V</t>
  </si>
  <si>
    <t>-951244189</t>
  </si>
  <si>
    <t>24,960*2"výkres číslo D1.2</t>
  </si>
  <si>
    <t>76</t>
  </si>
  <si>
    <t>62836110</t>
  </si>
  <si>
    <t>pás asfaltový natavitelný oxidovaný tl 4,0mm s vložkou z hliníkové fólie / hliníkové fólie s textilií, se spalitelnou PE folií nebo jemnozrnným minerálním posypem</t>
  </si>
  <si>
    <t>-1764186446</t>
  </si>
  <si>
    <t>49,92*1,1655 'Přepočtené koeficientem množství</t>
  </si>
  <si>
    <t>77</t>
  </si>
  <si>
    <t>711161212</t>
  </si>
  <si>
    <t>Izolace proti zemní vlhkosti a beztlakové vodě nopovými fóliemi na ploše svislé S vrstva ochranná, odvětrávací a drenážní výška nopku 8,0 mm, tl. fólie do 0,6 mm</t>
  </si>
  <si>
    <t>-1751757931</t>
  </si>
  <si>
    <t>(7,3+9+13+3)*0,5</t>
  </si>
  <si>
    <t>(7+6,6+13)*0,9</t>
  </si>
  <si>
    <t>78</t>
  </si>
  <si>
    <t>998711102</t>
  </si>
  <si>
    <t>Přesun hmot pro izolace proti vodě, vlhkosti a plynům stanovený z hmotnosti přesunovaného materiálu vodorovná dopravní vzdálenost do 50 m v objektech výšky přes 6 do 12 m</t>
  </si>
  <si>
    <t>-1235599767</t>
  </si>
  <si>
    <t>713</t>
  </si>
  <si>
    <t>Izolace tepelné</t>
  </si>
  <si>
    <t>79</t>
  </si>
  <si>
    <t>713111111</t>
  </si>
  <si>
    <t>Montáž tepelné izolace stropů rohožemi, pásy, dílci, deskami, bloky (izolační materiál ve specifikaci) vrchem bez překrytí lepenkou kladenými volně</t>
  </si>
  <si>
    <t>-1065200975</t>
  </si>
  <si>
    <t>(7*9+6*10,5)*2"výkres číslo D1.2</t>
  </si>
  <si>
    <t>80</t>
  </si>
  <si>
    <t>63152099</t>
  </si>
  <si>
    <t>pás tepelně izolační univerzální λ=0,033 tl 100mm</t>
  </si>
  <si>
    <t>-1694221103</t>
  </si>
  <si>
    <t>252*1,02 'Přepočtené koeficientem množství</t>
  </si>
  <si>
    <t>81</t>
  </si>
  <si>
    <t>713121121</t>
  </si>
  <si>
    <t>Montáž tepelné izolace podlah rohožemi, pásy, deskami, dílci, bloky (izolační materiál ve specifikaci) kladenými volně dvouvrstvá</t>
  </si>
  <si>
    <t>-2122558841</t>
  </si>
  <si>
    <t>14,3+3,71+6,06"výkres číslo D1.2</t>
  </si>
  <si>
    <t>82</t>
  </si>
  <si>
    <t>28372308</t>
  </si>
  <si>
    <t>deska EPS 100 do plochých střech a podlah λ=0,037 tl 80mm</t>
  </si>
  <si>
    <t>-752167418</t>
  </si>
  <si>
    <t>24,07*2,04 'Přepočtené koeficientem množství</t>
  </si>
  <si>
    <t>83</t>
  </si>
  <si>
    <t>713191132</t>
  </si>
  <si>
    <t>Montáž tepelné izolace stavebních konstrukcí - doplňky a konstrukční součásti podlah, stropů vrchem nebo střech překrytím fólií separační z PE</t>
  </si>
  <si>
    <t>-169611945</t>
  </si>
  <si>
    <t>84</t>
  </si>
  <si>
    <t>28329042</t>
  </si>
  <si>
    <t>fólie PE separační či ochranná tl 0,2mm</t>
  </si>
  <si>
    <t>-1569964774</t>
  </si>
  <si>
    <t>24,07*1,1655 'Přepočtené koeficientem množství</t>
  </si>
  <si>
    <t>85</t>
  </si>
  <si>
    <t>998713102</t>
  </si>
  <si>
    <t>Přesun hmot pro izolace tepelné stanovený z hmotnosti přesunovaného materiálu vodorovná dopravní vzdálenost do 50 m v objektech výšky přes 6 m do 12 m</t>
  </si>
  <si>
    <t>1839809815</t>
  </si>
  <si>
    <t>762</t>
  </si>
  <si>
    <t>Konstrukce tesařské</t>
  </si>
  <si>
    <t>86</t>
  </si>
  <si>
    <t>762081510</t>
  </si>
  <si>
    <t>Práce společné pro tesařské konstrukce hoblování hraněného řeziva zabudovaného do konstrukce plošné prkna, fošny</t>
  </si>
  <si>
    <t>2017263966</t>
  </si>
  <si>
    <t>87</t>
  </si>
  <si>
    <t>762083121</t>
  </si>
  <si>
    <t>Práce společné pro tesařské konstrukce impregnace řeziva máčením proti dřevokaznému hmyzu, houbám a plísním, třída ohrožení 1 a 2 (dřevo v interiéru)</t>
  </si>
  <si>
    <t>412466419</t>
  </si>
  <si>
    <t>3,465+4,435"položky dílu 762</t>
  </si>
  <si>
    <t>88</t>
  </si>
  <si>
    <t>762523104</t>
  </si>
  <si>
    <t>Položení podlah hoblovaných na sraz z prken</t>
  </si>
  <si>
    <t>-1850840869</t>
  </si>
  <si>
    <t>89</t>
  </si>
  <si>
    <t>60511145</t>
  </si>
  <si>
    <t>řezivo stavební prkna omítaná netříděná tl 25mm dl 3/5m</t>
  </si>
  <si>
    <t>1983021471</t>
  </si>
  <si>
    <t>126,000*0,025*1,1"výkres číslo D1.2</t>
  </si>
  <si>
    <t>90</t>
  </si>
  <si>
    <t>762526110</t>
  </si>
  <si>
    <t>Položení podlah položení polštářů pod podlahy osové vzdálenosti do 650 mm</t>
  </si>
  <si>
    <t>-1134459847</t>
  </si>
  <si>
    <t>91</t>
  </si>
  <si>
    <t>60512125</t>
  </si>
  <si>
    <t>hranol stavební řezivo průřezu do 120cm2 do dl 6m</t>
  </si>
  <si>
    <t>-600551467</t>
  </si>
  <si>
    <t>126,000/0,5*0,08*0,2*1,1"výkres číslo D1.2</t>
  </si>
  <si>
    <t>92</t>
  </si>
  <si>
    <t>762595001</t>
  </si>
  <si>
    <t>Spojovací prostředky podlah a podkladových konstrukcí hřebíky, vruty</t>
  </si>
  <si>
    <t>-40231049</t>
  </si>
  <si>
    <t>93</t>
  </si>
  <si>
    <t>762801501</t>
  </si>
  <si>
    <t>Doplnění podbíjení a záklopu stropu po vybouraném komínu 50 x 50cm</t>
  </si>
  <si>
    <t>666253033</t>
  </si>
  <si>
    <t>94</t>
  </si>
  <si>
    <t>998762102</t>
  </si>
  <si>
    <t>Přesun hmot pro konstrukce tesařské stanovený z hmotnosti přesunovaného materiálu vodorovná dopravní vzdálenost do 50 m v objektech výšky přes 6 do 12 m</t>
  </si>
  <si>
    <t>198728008</t>
  </si>
  <si>
    <t>764</t>
  </si>
  <si>
    <t>Konstrukce klempířské</t>
  </si>
  <si>
    <t>95</t>
  </si>
  <si>
    <t>764002851</t>
  </si>
  <si>
    <t>Demontáž klempířských konstrukcí oplechování parapetů do suti</t>
  </si>
  <si>
    <t>1969133535</t>
  </si>
  <si>
    <t>0,5*2+1,4*4+1,15+0,4*2"výkres číslo D1.4</t>
  </si>
  <si>
    <t>96</t>
  </si>
  <si>
    <t>764002881</t>
  </si>
  <si>
    <t>Demontáž klempířských konstrukcí lemování střešních prostupů do suti</t>
  </si>
  <si>
    <t>2051498139</t>
  </si>
  <si>
    <t>2"výkres číslo D1.4</t>
  </si>
  <si>
    <t>97</t>
  </si>
  <si>
    <t>764216644</t>
  </si>
  <si>
    <t>Oplechování parapetů z pozinkovaného plechu s povrchovou úpravou rovných celoplošně lepené, bez rohů rš 330 mm</t>
  </si>
  <si>
    <t>-683692408</t>
  </si>
  <si>
    <t>1,25+1,5*3+0,5*2+0,6*2+1,2+2,3+1,5"výkres číslo D1.2</t>
  </si>
  <si>
    <t>98</t>
  </si>
  <si>
    <t>764216665</t>
  </si>
  <si>
    <t>Oplechování parapetů z pozinkovaného plechu s povrchovou úpravou rovných celoplošně lepené, bez rohů Příplatek k cenám za zvýšenou pracnost při provedení rohu nebo koutu do rš 400 mm</t>
  </si>
  <si>
    <t>527290921</t>
  </si>
  <si>
    <t>8*2+3+2"výkres číslo D1.2</t>
  </si>
  <si>
    <t>99</t>
  </si>
  <si>
    <t>998764102</t>
  </si>
  <si>
    <t>Přesun hmot pro konstrukce klempířské stanovený z hmotnosti přesunovaného materiálu vodorovná dopravní vzdálenost do 50 m v objektech výšky přes 6 do 12 m</t>
  </si>
  <si>
    <t>-270925628</t>
  </si>
  <si>
    <t>765</t>
  </si>
  <si>
    <t>Krytina skládaná</t>
  </si>
  <si>
    <t>100</t>
  </si>
  <si>
    <t>765101501</t>
  </si>
  <si>
    <t>Doplnění střešní krytiny, laťování, kontralatí, difuzní fólie otvoru po zbouraném komínu</t>
  </si>
  <si>
    <t>-1306753513</t>
  </si>
  <si>
    <t>766</t>
  </si>
  <si>
    <t>Konstrukce truhlářské</t>
  </si>
  <si>
    <t>101</t>
  </si>
  <si>
    <t>766441822</t>
  </si>
  <si>
    <t>Demontáž parapetních desek dřevěných nebo plastových šířky přes 300 mm délky přes 1 m</t>
  </si>
  <si>
    <t>-1194353051</t>
  </si>
  <si>
    <t>5"výkres číslo D1.4</t>
  </si>
  <si>
    <t>102</t>
  </si>
  <si>
    <t>766621211</t>
  </si>
  <si>
    <t>Montáž oken dřevěných včetně montáže rámu plochy přes 1 m2 otevíravých do zdiva, výšky do 1,5 m</t>
  </si>
  <si>
    <t>1312226493</t>
  </si>
  <si>
    <t>1,15*1,17+1,4*1,5*3"výkres číslo D1.2</t>
  </si>
  <si>
    <t>103</t>
  </si>
  <si>
    <t>61110011</t>
  </si>
  <si>
    <t>okno dřevěné otevíravé/sklopné trojsklo přes plochu 1m2 do v 1,5m</t>
  </si>
  <si>
    <t>-1005303002</t>
  </si>
  <si>
    <t>104</t>
  </si>
  <si>
    <t>766621622</t>
  </si>
  <si>
    <t>Montáž oken dřevěných plochy do 1 m2 včetně montáže rámu otevíravých do zdiva</t>
  </si>
  <si>
    <t>-67555769</t>
  </si>
  <si>
    <t>2+2"výkres číslo D1.2</t>
  </si>
  <si>
    <t>105</t>
  </si>
  <si>
    <t>61110009</t>
  </si>
  <si>
    <t>okno dřevěné otevíravé/sklopné trojsklo do plochy 1m2</t>
  </si>
  <si>
    <t>279483845</t>
  </si>
  <si>
    <t>0,4*0,5*2+0,5*0,7*2"výkres číslo D1.2</t>
  </si>
  <si>
    <t>106</t>
  </si>
  <si>
    <t>766629213</t>
  </si>
  <si>
    <t>Montáž oken dřevěných Příplatek k cenám za tepelnou izolaci mezi ostěním a rámem okna při rovném ostění, připojovací spára tl. do 15 mm, fólie</t>
  </si>
  <si>
    <t>760642707</t>
  </si>
  <si>
    <t>(1,4+1,5)*2*3</t>
  </si>
  <si>
    <t>(0,5+0,7)*2*2</t>
  </si>
  <si>
    <t>(1,2+2)*2</t>
  </si>
  <si>
    <t>(1,8+2)*2</t>
  </si>
  <si>
    <t>(1,6+3,03+2,7)*2</t>
  </si>
  <si>
    <t>(1,4+2,17)*2</t>
  </si>
  <si>
    <t>107</t>
  </si>
  <si>
    <t>766629214</t>
  </si>
  <si>
    <t>Montáž oken dřevěných Příplatek k cenám za tepelnou izolaci mezi ostěním a rámem okna při rovném ostění, připojovací spára tl. do 15 mm, páska</t>
  </si>
  <si>
    <t>882391257</t>
  </si>
  <si>
    <t>108</t>
  </si>
  <si>
    <t>766641161</t>
  </si>
  <si>
    <t>Montáž balkónových dveří dřevěných nebo plastových včetně rámu zdvojených do zdiva dvoukřídlových bez nadsvětlíku</t>
  </si>
  <si>
    <t>87096176</t>
  </si>
  <si>
    <t>109</t>
  </si>
  <si>
    <t>61110025</t>
  </si>
  <si>
    <t>dveře dřevěné balkonové dvoukřídlové trojsklo</t>
  </si>
  <si>
    <t>-13840406</t>
  </si>
  <si>
    <t>1,4*2,17"výkres číslo D1.2</t>
  </si>
  <si>
    <t>110</t>
  </si>
  <si>
    <t>766660171</t>
  </si>
  <si>
    <t>Montáž dveřních křídel dřevěných nebo plastových otevíravých do obložkové zárubně povrchově upravených jednokřídlových, šířky do 800 mm</t>
  </si>
  <si>
    <t>-1101081563</t>
  </si>
  <si>
    <t>3"výkres číslo D1.2</t>
  </si>
  <si>
    <t>111</t>
  </si>
  <si>
    <t>61162085</t>
  </si>
  <si>
    <t>dveře jednokřídlé dřevotřískové povrch laminátový plné 700x1970-2100mm</t>
  </si>
  <si>
    <t>-1920590001</t>
  </si>
  <si>
    <t>112</t>
  </si>
  <si>
    <t>61162086</t>
  </si>
  <si>
    <t>dveře jednokřídlé dřevotřískové povrch laminátový plné 800x1970-2100mm</t>
  </si>
  <si>
    <t>2084908983</t>
  </si>
  <si>
    <t>1,000"výkres číslo D1.2</t>
  </si>
  <si>
    <t>113</t>
  </si>
  <si>
    <t>61162087</t>
  </si>
  <si>
    <t>dveře jednokřídlé dřevotřískové povrch laminátový plné 900x1970-2100mm</t>
  </si>
  <si>
    <t>-2012205829</t>
  </si>
  <si>
    <t>114</t>
  </si>
  <si>
    <t>54914622</t>
  </si>
  <si>
    <t>kování dveřní vrchní klika včetně štítu a montážního materiálu BB 72 matný nikl</t>
  </si>
  <si>
    <t>843576733</t>
  </si>
  <si>
    <t>115</t>
  </si>
  <si>
    <t>766660451</t>
  </si>
  <si>
    <t>Montáž dveřních křídel dřevěných nebo plastových vchodových dveří včetně rámu do zdiva dvoukřídlových bez nadsvětlíku</t>
  </si>
  <si>
    <t>1866680336</t>
  </si>
  <si>
    <t>116</t>
  </si>
  <si>
    <t>61173205</t>
  </si>
  <si>
    <t>dveře dvoukřídlé dřevěné prosklené max rozměru otvoru 4,84m2 bezpečnostní třídy RC2</t>
  </si>
  <si>
    <t>-478301292</t>
  </si>
  <si>
    <t>1,2*2+1,8*2"výkres číslo D1.2</t>
  </si>
  <si>
    <t>117</t>
  </si>
  <si>
    <t>766682111</t>
  </si>
  <si>
    <t>Montáž zárubní dřevěných, plastových nebo z lamina obložkových, pro dveře jednokřídlové, tloušťky stěny do 170 mm</t>
  </si>
  <si>
    <t>-529019199</t>
  </si>
  <si>
    <t>118</t>
  </si>
  <si>
    <t>61182307</t>
  </si>
  <si>
    <t>zárubeň jednokřídlá obložková s laminátovým povrchem tl stěny 60-150mm rozměru 600-1100/1970, 2100mm</t>
  </si>
  <si>
    <t>2015493760</t>
  </si>
  <si>
    <t>119</t>
  </si>
  <si>
    <t>766694111</t>
  </si>
  <si>
    <t>Montáž ostatních truhlářských konstrukcí parapetních desek dřevěných nebo plastových šířky do 300 mm, délky do 1000 mm</t>
  </si>
  <si>
    <t>-1181813415</t>
  </si>
  <si>
    <t>120</t>
  </si>
  <si>
    <t>60794101</t>
  </si>
  <si>
    <t>parapet dřevotřískový vnitřní povrch laminátový š 200mm</t>
  </si>
  <si>
    <t>-1931319308</t>
  </si>
  <si>
    <t>0,5*2"výkres číslo D1.2</t>
  </si>
  <si>
    <t>121</t>
  </si>
  <si>
    <t>766694112</t>
  </si>
  <si>
    <t>Montáž ostatních truhlářských konstrukcí parapetních desek dřevěných nebo plastových šířky do 300 mm, délky přes 1000 do 1600 mm</t>
  </si>
  <si>
    <t>1327504828</t>
  </si>
  <si>
    <t>4"výkres číslo D1.2</t>
  </si>
  <si>
    <t>122</t>
  </si>
  <si>
    <t>60794103</t>
  </si>
  <si>
    <t>parapet dřevotřískový vnitřní povrch laminátový š 300mm</t>
  </si>
  <si>
    <t>-605666635</t>
  </si>
  <si>
    <t>1,4*3+1,15"výkres číslo D1.2</t>
  </si>
  <si>
    <t>123</t>
  </si>
  <si>
    <t>60794121</t>
  </si>
  <si>
    <t>koncovka PVC k parapetním dřevotřískovým deskám 600mm</t>
  </si>
  <si>
    <t>-779432448</t>
  </si>
  <si>
    <t>6*2"výkres číslo D1.2</t>
  </si>
  <si>
    <t>124</t>
  </si>
  <si>
    <t>766701501</t>
  </si>
  <si>
    <t>Dodávka a montáž venkovní prosklené stěny s dveřmi označení 03</t>
  </si>
  <si>
    <t>1062289825</t>
  </si>
  <si>
    <t>125</t>
  </si>
  <si>
    <t>766701502</t>
  </si>
  <si>
    <t>Dodávka a montáž kuchyňské linky s elektrickým sporákem, dvojdřez nerezový, celková délka 240cm</t>
  </si>
  <si>
    <t>118989827</t>
  </si>
  <si>
    <t>126</t>
  </si>
  <si>
    <t>766701503</t>
  </si>
  <si>
    <t>Dodávka a montáž pultu s dvojitým výčepním zařízením a nerezovým dřezem</t>
  </si>
  <si>
    <t>-1864348904</t>
  </si>
  <si>
    <t>127</t>
  </si>
  <si>
    <t>998766102</t>
  </si>
  <si>
    <t>Přesun hmot pro konstrukce truhlářské stanovený z hmotnosti přesunovaného materiálu vodorovná dopravní vzdálenost do 50 m v objektech výšky přes 6 do 12 m</t>
  </si>
  <si>
    <t>909926058</t>
  </si>
  <si>
    <t>767</t>
  </si>
  <si>
    <t>Konstrukce zámečnické</t>
  </si>
  <si>
    <t>128</t>
  </si>
  <si>
    <t>767531111</t>
  </si>
  <si>
    <t>Montáž vstupních čistících zón z rohoží kovových nebo plastových</t>
  </si>
  <si>
    <t>506444489</t>
  </si>
  <si>
    <t>1,2*0,6"výkres číslo D1.2</t>
  </si>
  <si>
    <t>129</t>
  </si>
  <si>
    <t>69752001</t>
  </si>
  <si>
    <t>rohož vstupní provedení hliník standard 27 mm</t>
  </si>
  <si>
    <t>-1405120475</t>
  </si>
  <si>
    <t>130</t>
  </si>
  <si>
    <t>767531121</t>
  </si>
  <si>
    <t>Montáž vstupních čistících zón z rohoží osazení rámu mosazného nebo hliníkového zapuštěného z L profilů</t>
  </si>
  <si>
    <t>-1211550883</t>
  </si>
  <si>
    <t>(1,2+0,6)*2"výkres číslo D1.2</t>
  </si>
  <si>
    <t>131</t>
  </si>
  <si>
    <t>69752160</t>
  </si>
  <si>
    <t>rám pro zapuštění profil L-30/30 25/25 20/30 15/30-Al</t>
  </si>
  <si>
    <t>-1646540837</t>
  </si>
  <si>
    <t>3,600*1,1</t>
  </si>
  <si>
    <t>132</t>
  </si>
  <si>
    <t>998767102</t>
  </si>
  <si>
    <t>Přesun hmot pro zámečnické konstrukce stanovený z hmotnosti přesunovaného materiálu vodorovná dopravní vzdálenost do 50 m v objektech výšky přes 6 do 12 m</t>
  </si>
  <si>
    <t>-1189453787</t>
  </si>
  <si>
    <t>771</t>
  </si>
  <si>
    <t>Podlahy z dlaždic</t>
  </si>
  <si>
    <t>133</t>
  </si>
  <si>
    <t>771121011</t>
  </si>
  <si>
    <t>Příprava podkladu před provedením dlažby nátěr penetrační na podlahu</t>
  </si>
  <si>
    <t>1645806558</t>
  </si>
  <si>
    <t>6+61,45+14,3+3,71+6,06"výkres číslo D1.2</t>
  </si>
  <si>
    <t>134</t>
  </si>
  <si>
    <t>771151012</t>
  </si>
  <si>
    <t>Příprava podkladu před provedením dlažby samonivelační stěrka min.pevnosti 20 MPa, tloušťky přes 3 do 5 mm</t>
  </si>
  <si>
    <t>295639092</t>
  </si>
  <si>
    <t>135</t>
  </si>
  <si>
    <t>771471810</t>
  </si>
  <si>
    <t>Demontáž soklíků z dlaždic keramických kladených do malty rovných</t>
  </si>
  <si>
    <t>-1969980694</t>
  </si>
  <si>
    <t>(2,1+1,99)*2"výkres číslo D1.4</t>
  </si>
  <si>
    <t>136</t>
  </si>
  <si>
    <t>771474112</t>
  </si>
  <si>
    <t>Montáž soklů z dlaždic keramických lepených flexibilním lepidlem rovných, výšky přes 65 do 90 mm</t>
  </si>
  <si>
    <t>1934022482</t>
  </si>
  <si>
    <t>2*2+3-1,6-1,4+0,35*2</t>
  </si>
  <si>
    <t>(12,05+5,1)*2-1,4+0,35*2-1,4+0,55*2+0,3*2*4</t>
  </si>
  <si>
    <t>(2,75+1,925+0,125+3,15)*2-2+0,9*2-0,8-0,9</t>
  </si>
  <si>
    <t>137</t>
  </si>
  <si>
    <t>59761416</t>
  </si>
  <si>
    <t>sokl-dlažba keramická slinutá hladká do interiéru i exteriéru 300x80mm</t>
  </si>
  <si>
    <t>1893542041</t>
  </si>
  <si>
    <t>54,400/0,3*1,1</t>
  </si>
  <si>
    <t>138</t>
  </si>
  <si>
    <t>771571810</t>
  </si>
  <si>
    <t>Demontáž podlah z dlaždic keramických kladených do malty</t>
  </si>
  <si>
    <t>1335963803</t>
  </si>
  <si>
    <t>4,18"výkres číslo D1.4</t>
  </si>
  <si>
    <t>139</t>
  </si>
  <si>
    <t>771574243</t>
  </si>
  <si>
    <t>Montáž podlah z dlaždic keramických lepených flexibilním lepidlem maloformátových pro vysoké mechanické zatížení hladkých přes 9 do 12 ks/m2</t>
  </si>
  <si>
    <t>-1952351914</t>
  </si>
  <si>
    <t>140</t>
  </si>
  <si>
    <t>59761434</t>
  </si>
  <si>
    <t>dlažba keramická slinutá hladká do interiéru i exteriéru pro vysoké mechanické namáhání přes 9 do 12ks/m2</t>
  </si>
  <si>
    <t>-1694736550</t>
  </si>
  <si>
    <t>91,52*1,1 'Přepočtené koeficientem množství</t>
  </si>
  <si>
    <t>141</t>
  </si>
  <si>
    <t>771577111</t>
  </si>
  <si>
    <t>Montáž podlah z dlaždic keramických lepených flexibilním lepidlem Příplatek k cenám za plochu do 5 m2 jednotlivě</t>
  </si>
  <si>
    <t>1374843065</t>
  </si>
  <si>
    <t>3,71+6,06"výkres číslo D1.2</t>
  </si>
  <si>
    <t>142</t>
  </si>
  <si>
    <t>998771102</t>
  </si>
  <si>
    <t>Přesun hmot pro podlahy z dlaždic stanovený z hmotnosti přesunovaného materiálu vodorovná dopravní vzdálenost do 50 m v objektech výšky přes 6 do 12 m</t>
  </si>
  <si>
    <t>-176167073</t>
  </si>
  <si>
    <t>776</t>
  </si>
  <si>
    <t>Podlahy povlakové</t>
  </si>
  <si>
    <t>143</t>
  </si>
  <si>
    <t>776111116</t>
  </si>
  <si>
    <t>Příprava podkladu broušení podlah stávajícího podkladu pro odstranění lepidla (po starých krytinách)</t>
  </si>
  <si>
    <t>769703357</t>
  </si>
  <si>
    <t>144</t>
  </si>
  <si>
    <t>776201812</t>
  </si>
  <si>
    <t>Demontáž povlakových podlahovin lepených ručně s podložkou</t>
  </si>
  <si>
    <t>1705410170</t>
  </si>
  <si>
    <t>36,43+19,35"výkres číslo D1.4</t>
  </si>
  <si>
    <t>781</t>
  </si>
  <si>
    <t>Dokončovací práce - obklady</t>
  </si>
  <si>
    <t>145</t>
  </si>
  <si>
    <t>781121011</t>
  </si>
  <si>
    <t>Příprava podkladu před provedením obkladu nátěr penetrační na stěnu</t>
  </si>
  <si>
    <t>725285556</t>
  </si>
  <si>
    <t>(3+0,6+0,6)*1,5</t>
  </si>
  <si>
    <t>1,925*4*2,1-0,9*2</t>
  </si>
  <si>
    <t>(0,9+1,6)*2*2,1-0,7*2</t>
  </si>
  <si>
    <t>(3,15+1,925)*2*2,1-0,7*2-0,8*2</t>
  </si>
  <si>
    <t>146</t>
  </si>
  <si>
    <t>781151031</t>
  </si>
  <si>
    <t>Příprava podkladu před provedením obkladu celoplošné vyrovnání podkladu stěrkou, tloušťky 3 mm</t>
  </si>
  <si>
    <t>1944260389</t>
  </si>
  <si>
    <t>147</t>
  </si>
  <si>
    <t>781474116</t>
  </si>
  <si>
    <t>Montáž obkladů vnitřních stěn z dlaždic keramických lepených flexibilním lepidlem maloformátových hladkých přes 25 do 35 ks/m2</t>
  </si>
  <si>
    <t>1093166139</t>
  </si>
  <si>
    <t>148</t>
  </si>
  <si>
    <t>59761038</t>
  </si>
  <si>
    <t>obklad keramický hladký přes 25 do 35ks/m2</t>
  </si>
  <si>
    <t>-685729661</t>
  </si>
  <si>
    <t>48,085+3,2*0,2"položky dílu 781</t>
  </si>
  <si>
    <t>48,725*1,1 'Přepočtené koeficientem množství</t>
  </si>
  <si>
    <t>149</t>
  </si>
  <si>
    <t>781477111</t>
  </si>
  <si>
    <t>Montáž obkladů vnitřních stěn z dlaždic keramických Příplatek k cenám za plochu do 10 m2 jednotlivě</t>
  </si>
  <si>
    <t>1111969346</t>
  </si>
  <si>
    <t>150</t>
  </si>
  <si>
    <t>781674113</t>
  </si>
  <si>
    <t>Montáž obkladů parapetů z dlaždic keramických lepených flexibilním lepidlem, šířky parapetu přes 150 do 200 mm</t>
  </si>
  <si>
    <t>-2117335097</t>
  </si>
  <si>
    <t>0,4*4*2"výkres číslo D1.2</t>
  </si>
  <si>
    <t>151</t>
  </si>
  <si>
    <t>998781102</t>
  </si>
  <si>
    <t>Přesun hmot pro obklady keramické stanovený z hmotnosti přesunovaného materiálu vodorovná dopravní vzdálenost do 50 m v objektech výšky přes 6 do 12 m</t>
  </si>
  <si>
    <t>833502525</t>
  </si>
  <si>
    <t>783</t>
  </si>
  <si>
    <t>Dokončovací práce - nátěry</t>
  </si>
  <si>
    <t>152</t>
  </si>
  <si>
    <t>783101201</t>
  </si>
  <si>
    <t>Příprava podkladu truhlářských konstrukcí před provedením nátěru broušení smirkovým papírem nebo plátnem hrubé</t>
  </si>
  <si>
    <t>823486489</t>
  </si>
  <si>
    <t>3*1,5*0,5"výkres číslo D1.2</t>
  </si>
  <si>
    <t>153</t>
  </si>
  <si>
    <t>783101203</t>
  </si>
  <si>
    <t>Příprava podkladu truhlářských konstrukcí před provedením nátěru broušení smirkovým papírem nebo plátnem jemné</t>
  </si>
  <si>
    <t>-1635030442</t>
  </si>
  <si>
    <t>154</t>
  </si>
  <si>
    <t>783118101</t>
  </si>
  <si>
    <t>Lazurovací nátěr truhlářských konstrukcí jednonásobný syntetický</t>
  </si>
  <si>
    <t>1125537697</t>
  </si>
  <si>
    <t>3*1,5*0,5*2"výkres číslo D1.2</t>
  </si>
  <si>
    <t>155</t>
  </si>
  <si>
    <t>783218111</t>
  </si>
  <si>
    <t>Lazurovací nátěr tesařských konstrukcí dvojnásobný syntetický</t>
  </si>
  <si>
    <t>1562256851</t>
  </si>
  <si>
    <t>0,16*4*3*2+4*0,14*4+7*(0,18+0,24)*2+5"výkres číslo D1.2</t>
  </si>
  <si>
    <t>156</t>
  </si>
  <si>
    <t>783401401</t>
  </si>
  <si>
    <t>Příprava podkladu klempířských konstrukcí před provedením nátěru ometením</t>
  </si>
  <si>
    <t>-1801115650</t>
  </si>
  <si>
    <t>20,4*2*0,33*2</t>
  </si>
  <si>
    <t>5*2*0,33</t>
  </si>
  <si>
    <t>(6,5*2+8*2)*0,5</t>
  </si>
  <si>
    <t>Součet"výkres číslo D1.3</t>
  </si>
  <si>
    <t>157</t>
  </si>
  <si>
    <t>783414201</t>
  </si>
  <si>
    <t>Základní antikorozní nátěr klempířských konstrukcí jednonásobný syntetický standardní</t>
  </si>
  <si>
    <t>-1165895957</t>
  </si>
  <si>
    <t>158</t>
  </si>
  <si>
    <t>783417101</t>
  </si>
  <si>
    <t>Krycí nátěr (email) klempířských konstrukcí jednonásobný syntetický standardní</t>
  </si>
  <si>
    <t>-220788945</t>
  </si>
  <si>
    <t>159</t>
  </si>
  <si>
    <t>783823133</t>
  </si>
  <si>
    <t>Penetrační nátěr omítek hladkých omítek hladkých, zrnitých tenkovrstvých nebo štukových stupně členitosti 1 a 2 silikátový</t>
  </si>
  <si>
    <t>-742607762</t>
  </si>
  <si>
    <t>160</t>
  </si>
  <si>
    <t>783827423</t>
  </si>
  <si>
    <t>Krycí (ochranný ) nátěr omítek dvojnásobný hladkých omítek hladkých, zrnitých tenkovrstvých nebo štukových stupně členitosti 1 a 2 silikátový</t>
  </si>
  <si>
    <t>1984925796</t>
  </si>
  <si>
    <t>784</t>
  </si>
  <si>
    <t>Dokončovací práce - malby a tapety</t>
  </si>
  <si>
    <t>161</t>
  </si>
  <si>
    <t>784181001</t>
  </si>
  <si>
    <t>Pačokování jednonásobné v místnostech výšky do 3,80 m</t>
  </si>
  <si>
    <t>1122787629</t>
  </si>
  <si>
    <t>181,83+85,52+22,304"položky dílu 6</t>
  </si>
  <si>
    <t>162</t>
  </si>
  <si>
    <t>784181101</t>
  </si>
  <si>
    <t>Penetrace podkladu jednonásobná základní akrylátová bezbarvá v místnostech výšky do 3,80 m</t>
  </si>
  <si>
    <t>1007448854</t>
  </si>
  <si>
    <t>163</t>
  </si>
  <si>
    <t>784221101</t>
  </si>
  <si>
    <t>Malby z malířských směsí otěruvzdorných za sucha dvojnásobné, bílé za sucha otěruvzdorné dobře v místnostech výšky do 3,80 m</t>
  </si>
  <si>
    <t>432040439</t>
  </si>
  <si>
    <t>164</t>
  </si>
  <si>
    <t>784221151</t>
  </si>
  <si>
    <t>Malby z malířských směsí otěruvzdorných za sucha Příplatek k cenám dvojnásobných maleb na tónovacích automatech, v odstínu světlém</t>
  </si>
  <si>
    <t>816002058</t>
  </si>
  <si>
    <t>HZS</t>
  </si>
  <si>
    <t>Hodinové zúčtovací sazby</t>
  </si>
  <si>
    <t>165</t>
  </si>
  <si>
    <t>HZS1292</t>
  </si>
  <si>
    <t>Hodinové zúčtovací sazby profesí HSV zemní a pomocné práce stavební dělník</t>
  </si>
  <si>
    <t>hod</t>
  </si>
  <si>
    <t>512</t>
  </si>
  <si>
    <t>626565978</t>
  </si>
  <si>
    <t>20"ostatní drobné práce a demontáže jinde neuvedené</t>
  </si>
  <si>
    <t>166</t>
  </si>
  <si>
    <t>HZS1301</t>
  </si>
  <si>
    <t>Hodinové zúčtovací sazby profesí HSV provádění konstrukcí zedník</t>
  </si>
  <si>
    <t>933147593</t>
  </si>
  <si>
    <t>167</t>
  </si>
  <si>
    <t>HZS2491</t>
  </si>
  <si>
    <t>Hodinové zúčtovací sazby profesí PSV zednické výpomoci a pomocné práce PSV dělník zednických výpomocí</t>
  </si>
  <si>
    <t>1666751487</t>
  </si>
  <si>
    <t>40"výkres číslo D1.2</t>
  </si>
  <si>
    <t>2 - venkovní úpravy - zpevněné plochy</t>
  </si>
  <si>
    <t xml:space="preserve">    5 - Komunikace pozemní</t>
  </si>
  <si>
    <t>121151113</t>
  </si>
  <si>
    <t>Sejmutí ornice strojně při souvislé ploše přes 100 do 500 m2, tl. vrstvy do 200 mm</t>
  </si>
  <si>
    <t>-769836592</t>
  </si>
  <si>
    <t>(3+4)*0,5*2</t>
  </si>
  <si>
    <t>2,2*0,5</t>
  </si>
  <si>
    <t>3,5*8,1+6,6*1,2</t>
  </si>
  <si>
    <t>1,2*1,2+4,9*1,2</t>
  </si>
  <si>
    <t>8*3</t>
  </si>
  <si>
    <t>(7,6+0,5+9,6+0,5+7)*0,6"výkres číslo D1.2</t>
  </si>
  <si>
    <t>(2+4+9,9+3,6+6,6+1,2+1,2+4,9+1,8+8+3)*0,2"výkres číslo D1.2</t>
  </si>
  <si>
    <t>171151103</t>
  </si>
  <si>
    <t>Uložení sypanin do násypů strojně s rozprostřením sypaniny ve vrstvách a s hrubým urovnáním zhutněných z hornin soudržných jakékoliv třídy těžitelnosti</t>
  </si>
  <si>
    <t>-635063743</t>
  </si>
  <si>
    <t>7,856"výkres číslo D1.2 z objektu použito pro modelaci terénu</t>
  </si>
  <si>
    <t>181351103</t>
  </si>
  <si>
    <t>Rozprostření a urovnání ornice v rovině nebo ve svahu sklonu do 1:5 strojně při souvislé ploše přes 100 do 500 m2, tl. vrstvy do 200 mm</t>
  </si>
  <si>
    <t>1949459715</t>
  </si>
  <si>
    <t>181411131</t>
  </si>
  <si>
    <t>Založení trávníku na půdě předem připravené plochy do 1000 m2 výsevem včetně utažení parkového v rovině nebo na svahu do 1:5</t>
  </si>
  <si>
    <t>-438351098</t>
  </si>
  <si>
    <t>00572410</t>
  </si>
  <si>
    <t>osivo směs travní parková</t>
  </si>
  <si>
    <t>kg</t>
  </si>
  <si>
    <t>-800069821</t>
  </si>
  <si>
    <t>100,05*0,02 'Přepočtené koeficientem množství</t>
  </si>
  <si>
    <t>1748151385</t>
  </si>
  <si>
    <t>12,6+75,69"položky dílu 5</t>
  </si>
  <si>
    <t>Komunikace pozemní</t>
  </si>
  <si>
    <t>564710011</t>
  </si>
  <si>
    <t>Podklad nebo kryt z kameniva hrubého drceného vel. 8-16 mm s rozprostřením a zhutněním, po zhutnění tl. 50 mm</t>
  </si>
  <si>
    <t>705604740</t>
  </si>
  <si>
    <t>564831111</t>
  </si>
  <si>
    <t>Podklad ze štěrkodrti ŠD s rozprostřením a zhutněním, po zhutnění tl. 100 mm</t>
  </si>
  <si>
    <t>-876129684</t>
  </si>
  <si>
    <t>596811221</t>
  </si>
  <si>
    <t>Kladení dlažby z betonových nebo kameninových dlaždic komunikací pro pěší s vyplněním spár a se smetením přebytečného materiálu na vzdálenost do 3 m s ložem z kameniva těženého tl. do 30 mm velikosti dlaždic přes 0,09 m2 do 0,25 m2, pro plochy přes 50 do 100 m2</t>
  </si>
  <si>
    <t>-1426976926</t>
  </si>
  <si>
    <t>59246002</t>
  </si>
  <si>
    <t>dlažba plošná betonová terasová hladká 400x400x40mm</t>
  </si>
  <si>
    <t>-569450590</t>
  </si>
  <si>
    <t>75,69*1,1 'Přepočtené koeficientem množství</t>
  </si>
  <si>
    <t>637111113</t>
  </si>
  <si>
    <t>Okapový chodník z kameniva s udusáním a urovnáním povrchu ze štěrkopísku tl. 200 mm</t>
  </si>
  <si>
    <t>-844824353</t>
  </si>
  <si>
    <t>(7,6+0,5+9,6+0,5+7)*0,5"výkres číslo D1.2</t>
  </si>
  <si>
    <t>637121111</t>
  </si>
  <si>
    <t>Okapový chodník z kameniva s udusáním a urovnáním povrchu z kačírku tl. 100 mm</t>
  </si>
  <si>
    <t>-684259690</t>
  </si>
  <si>
    <t>637311131</t>
  </si>
  <si>
    <t>Okapový chodník z obrubníků betonových zahradních, se zalitím spár cementovou maltou do lože z betonu prostého</t>
  </si>
  <si>
    <t>366930456</t>
  </si>
  <si>
    <t>7,6+0,5*2+9,6+0,5*2+7"výkres číslo D1.2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</si>
  <si>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</si>
  <si>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</si>
  <si>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842957999</t>
  </si>
  <si>
    <t>2+4+9,9+3,6+6,6+1,2+1,2+4,9+1,8+8+3"výkres číslo D1.2</t>
  </si>
  <si>
    <t>59217016</t>
  </si>
  <si>
    <t>obrubník betonový chodníkový 1000x80x250mm</t>
  </si>
  <si>
    <t>-115286385</t>
  </si>
  <si>
    <t>46,2*1,05 'Přepočtené koeficientem množství</t>
  </si>
  <si>
    <t>998223011</t>
  </si>
  <si>
    <t>Přesun hmot pro pozemní komunikace s krytem dlážděným dopravní vzdálenost do 200 m jakékoliv délky objektu</t>
  </si>
  <si>
    <t>-861539099</t>
  </si>
  <si>
    <t>02 - zdravotechnické instalace, plynovod, vzduchotechnika</t>
  </si>
  <si>
    <t xml:space="preserve">HSV - Práce a dodávky HSV   </t>
  </si>
  <si>
    <t xml:space="preserve">    8 - Trubní vedení   </t>
  </si>
  <si>
    <t xml:space="preserve">PSV - Práce a dodávky PSV   </t>
  </si>
  <si>
    <t xml:space="preserve">    721 - Zdravotechnika - vnitřní kanalizace   </t>
  </si>
  <si>
    <t xml:space="preserve">    722 - Zdravotechnika - vnitřní vodovod   </t>
  </si>
  <si>
    <t xml:space="preserve">    723 - Zdravotechnika - vnitřní plynovod   </t>
  </si>
  <si>
    <t xml:space="preserve">    725 - Zdravotechnika - zařizovací předměty   </t>
  </si>
  <si>
    <t xml:space="preserve">    726 - Zdravotechnika - předstěnové instalace   </t>
  </si>
  <si>
    <t xml:space="preserve">    751 - Vzduchotechnika   </t>
  </si>
  <si>
    <t xml:space="preserve">Práce a dodávky HSV   </t>
  </si>
  <si>
    <t xml:space="preserve">Trubní vedení   </t>
  </si>
  <si>
    <t>R02</t>
  </si>
  <si>
    <t>Bet. jímka na vyvážení 8m3, 1xpoklop D400, vč.dopravy a zemních prací</t>
  </si>
  <si>
    <t>P</t>
  </si>
  <si>
    <t>Poznámka k položce:_x000d_
- v ceně je i podkladní betonová deska pro jímku, vyztužená_x000d_
- zemní práce zahrnují i výkopy, lože, obsyp a záspy potrubí kanalizační přípojky</t>
  </si>
  <si>
    <t xml:space="preserve">Práce a dodávky PSV   </t>
  </si>
  <si>
    <t>721</t>
  </si>
  <si>
    <t xml:space="preserve">Zdravotechnika - vnitřní kanalizace   </t>
  </si>
  <si>
    <t>721173315.OSM</t>
  </si>
  <si>
    <t>Potrubí kanalizační KG-Systém SN 4 dešťové DN 110</t>
  </si>
  <si>
    <t>721173316.OSM</t>
  </si>
  <si>
    <t>Potrubí kanalizační KG-Systém SN 4 dešťové DN 125</t>
  </si>
  <si>
    <t>721174041</t>
  </si>
  <si>
    <t>Potrubí kanalizační z PP připojovací systém HT DN 32</t>
  </si>
  <si>
    <t>721174042</t>
  </si>
  <si>
    <t>Potrubí kanalizační z PP připojovací systém HT DN 40</t>
  </si>
  <si>
    <t>721174043</t>
  </si>
  <si>
    <t>Potrubí kanalizační z PP připojovací systém HT DN 50</t>
  </si>
  <si>
    <t>721174044</t>
  </si>
  <si>
    <t>Potrubí kanalizační z PP připojovací systém HT DN 70</t>
  </si>
  <si>
    <t>721174045</t>
  </si>
  <si>
    <t>Potrubí kanalizační z PP připojovací systém HT DN 100</t>
  </si>
  <si>
    <t>721226511</t>
  </si>
  <si>
    <t>Zápachová uzávěrka podomítková pro pračku a myčku DN 40</t>
  </si>
  <si>
    <t>721273153</t>
  </si>
  <si>
    <t>Hlavice ventilační polypropylen PP DN 110</t>
  </si>
  <si>
    <t>721290111</t>
  </si>
  <si>
    <t>Zkouška těsnosti potrubí kanalizace vodou do DN 125</t>
  </si>
  <si>
    <t>998721101</t>
  </si>
  <si>
    <t>Přesun hmot tonážní pro vnitřní kanalizace v objektech v do 6 m</t>
  </si>
  <si>
    <t>998721181</t>
  </si>
  <si>
    <t>Příplatek k přesunu hmot tonážní 721 prováděný bez použití mechanizace</t>
  </si>
  <si>
    <t>998721192</t>
  </si>
  <si>
    <t>Příplatek k přesunu hmot tonážní 721 za zvětšený přesun do 100 m</t>
  </si>
  <si>
    <t>722</t>
  </si>
  <si>
    <t xml:space="preserve">Zdravotechnika - vnitřní vodovod   </t>
  </si>
  <si>
    <t>722174002</t>
  </si>
  <si>
    <t>Potrubí vodovodní plastové PPR svar polyfuze PN 16 D 20 x 2,8 mm</t>
  </si>
  <si>
    <t>722174003</t>
  </si>
  <si>
    <t>Potrubí vodovodní plastové PPR svar polyfuze PN 16 D 25 x 3,5 mm</t>
  </si>
  <si>
    <t>722174004</t>
  </si>
  <si>
    <t>Potrubí vodovodní plastové PPR svar polyfuze PN 16 D 32 x 4,4 mm</t>
  </si>
  <si>
    <t>722181231</t>
  </si>
  <si>
    <t>Ochrana vodovodního potrubí přilepenými tepelně izolačními trubicemi z PE tl do 15 mm do DN22</t>
  </si>
  <si>
    <t>722220111</t>
  </si>
  <si>
    <t>Nástěnka pro výtokový ventil G 1/2 s jedním závitem</t>
  </si>
  <si>
    <t>722220121</t>
  </si>
  <si>
    <t>Nástěnka pro baterii G 1/2 s jedním závitem ( VL)</t>
  </si>
  <si>
    <t>pár</t>
  </si>
  <si>
    <t>722224115</t>
  </si>
  <si>
    <t>Kohout plnicí nebo vypouštěcí G 1/2 PN 10 s jedním závitem(za vodoměrem)</t>
  </si>
  <si>
    <t>722224200</t>
  </si>
  <si>
    <t>Kulový kohout rohový s vnějším závitem a páčkou PN 15, T 120 °C G 3/8 - 3/4"</t>
  </si>
  <si>
    <t>722224201</t>
  </si>
  <si>
    <t>Kovová hadice připojovací 40cm</t>
  </si>
  <si>
    <t>722229101</t>
  </si>
  <si>
    <t>Montáž vodovodních armatur s jedním závitem G 1/2 ostatní typ (WC)</t>
  </si>
  <si>
    <t>722231221</t>
  </si>
  <si>
    <t>Ventil pojistný mosazný G 1/2 PN 6 do 100°C k bojleru s vnitřním x vnějším závitem</t>
  </si>
  <si>
    <t>722232123</t>
  </si>
  <si>
    <t>Kohout kulový přímý G 3/4 PN 42 do 185°C plnoprůtokový vnitřní závit (bojler)</t>
  </si>
  <si>
    <t>722232124</t>
  </si>
  <si>
    <t>Kohout kulový přímý G 1 PN 42 do 185°C plnoprůtokový vnitřní závit (za vodoměrem)</t>
  </si>
  <si>
    <t>722239102</t>
  </si>
  <si>
    <t>Montáž armatur vodovodních se dvěma závity G 3/4</t>
  </si>
  <si>
    <t>722239103</t>
  </si>
  <si>
    <t>Montáž armatur vodovodních se dvěma závity G 1</t>
  </si>
  <si>
    <t>722290000</t>
  </si>
  <si>
    <t>zednická výpomoc (drážky, průrazy, ...)</t>
  </si>
  <si>
    <t>722290226</t>
  </si>
  <si>
    <t>Zkouška těsnosti vodovodního potrubí závitového do DN 50</t>
  </si>
  <si>
    <t>998722102</t>
  </si>
  <si>
    <t>Přesun hmot tonážní pro vnitřní vodovod v objektech v do 12 m</t>
  </si>
  <si>
    <t>998722181</t>
  </si>
  <si>
    <t>Příplatek k přesunu hmot tonážní 722 prováděný bez použití mechanizace</t>
  </si>
  <si>
    <t>998722193</t>
  </si>
  <si>
    <t>Příplatek k přesunu hmot tonážní 722 za zvětšený přesun do 500 m</t>
  </si>
  <si>
    <t>723</t>
  </si>
  <si>
    <t xml:space="preserve">Zdravotechnika - vnitřní plynovod   </t>
  </si>
  <si>
    <t>723120804</t>
  </si>
  <si>
    <t>Demontáž potrubí ocelového, skříně HUP, částečně přípojky (5.000,-)</t>
  </si>
  <si>
    <t>723160204</t>
  </si>
  <si>
    <t>Přípojka k plynoměru spojované na závit bez ochozu G 1</t>
  </si>
  <si>
    <t>ks</t>
  </si>
  <si>
    <t>723160334</t>
  </si>
  <si>
    <t>Rozpěrka přípojek plynoměru G 1</t>
  </si>
  <si>
    <t>723170114</t>
  </si>
  <si>
    <t>Potrubí plynové plastové Pe 100, PN 0,4 MPa, D 32 x 3,0 mm v návinu vč.MZ a chráničky</t>
  </si>
  <si>
    <t>7231701 R1</t>
  </si>
  <si>
    <t>Plynová přípojka PE32 - montáž ED.G</t>
  </si>
  <si>
    <t>723170215</t>
  </si>
  <si>
    <t>Potrubí plynové plastové Pe ALPEX-GAS PN 10 D 32/3,0 mm spojované lisovacími tvarovkami PRESS GAS vč chráničky a MZ</t>
  </si>
  <si>
    <t>723181012</t>
  </si>
  <si>
    <t>Potrubí měděné polotvrdé spojované lisováním DN 15 ZTI</t>
  </si>
  <si>
    <t>723181013</t>
  </si>
  <si>
    <t>Potrubí měděné polotvrdé spojované lisováním DN 18 ZTI</t>
  </si>
  <si>
    <t>723231162</t>
  </si>
  <si>
    <t>Kohout kulový přímý G 1/2 PN 42 do 185°C plnoprůtokový vnitřní závit těžká řada</t>
  </si>
  <si>
    <t>723231164</t>
  </si>
  <si>
    <t>Kohout kulový přímý G 1 PN 42 do 185°C plnoprůtokový s koulí DADO vnitřní závit těžká řada</t>
  </si>
  <si>
    <t>723234311</t>
  </si>
  <si>
    <t>Regulátor tlaku plynu středotlaký jednostupňový výkon do 6 m3/hod pro zemní plyn</t>
  </si>
  <si>
    <t>72390002</t>
  </si>
  <si>
    <t>Revize, zkouška pevnosti a tlaku (vnitřní plynovod)</t>
  </si>
  <si>
    <t>72390002a</t>
  </si>
  <si>
    <t>Revize, zkouška pevnosti a tlaku (přípojka)</t>
  </si>
  <si>
    <t>72390003</t>
  </si>
  <si>
    <t>Zednická výpomoc (průrazy stropy - odkouření)</t>
  </si>
  <si>
    <t>72390003b</t>
  </si>
  <si>
    <t>Plynoměrná skříň 55/55/25cm (pozinkovaná) vč.MZ</t>
  </si>
  <si>
    <t>998723101</t>
  </si>
  <si>
    <t>Přesun hmot tonážní pro vnitřní plynovod v objektech v do 6 m</t>
  </si>
  <si>
    <t>998723181</t>
  </si>
  <si>
    <t>Příplatek k přesunu hmot tonážní 723 prováděný bez použití mechanizace</t>
  </si>
  <si>
    <t>725</t>
  </si>
  <si>
    <t xml:space="preserve">Zdravotechnika - zařizovací předměty   </t>
  </si>
  <si>
    <t>725112022</t>
  </si>
  <si>
    <t>Klozet keramický závěsný na nosné stěny s hlubokým splachováním odpad vodorovný</t>
  </si>
  <si>
    <t>725112171</t>
  </si>
  <si>
    <t>Kombi klozet s hlubokým splachováním odpad svislý(vč. prkénka, napouštěcího a vypouštěcího ventilu)</t>
  </si>
  <si>
    <t>725121013</t>
  </si>
  <si>
    <t>Splachovač automatický pisoáru s montážní krabicí bateriový</t>
  </si>
  <si>
    <t>725121502</t>
  </si>
  <si>
    <t>Pisoárový záchodek keramický bez splachovací nádrže bez odsávání a s otvorem pro ventil</t>
  </si>
  <si>
    <t>725211602</t>
  </si>
  <si>
    <t>Umyvadlo keramické bílé šířky 550 mm bez krytu na sifon připevněné na stěnu šrouby</t>
  </si>
  <si>
    <t>725331111</t>
  </si>
  <si>
    <t>Výlevka bez výtokových armatur keramická se sklopnou plastovou mřížkou 500 mm</t>
  </si>
  <si>
    <t>725339111</t>
  </si>
  <si>
    <t>Montáž výlevky</t>
  </si>
  <si>
    <t>725821312</t>
  </si>
  <si>
    <t>Baterie dřezová nástěnná páková s otáčivým kulatým ústím a délkou ramínka 300 mm (VL)</t>
  </si>
  <si>
    <t>725821326</t>
  </si>
  <si>
    <t>Baterie dřezová stojánková páková s otáčivým kulatým ústím a délkou ramínka 265 mm</t>
  </si>
  <si>
    <t>725822611</t>
  </si>
  <si>
    <t>Baterie umyvadlová stojánková páková bez výpusti</t>
  </si>
  <si>
    <t>725861101</t>
  </si>
  <si>
    <t>Zápachová uzávěrka pro umyvadla DN 40</t>
  </si>
  <si>
    <t>725862103</t>
  </si>
  <si>
    <t>Zápachová uzávěrka pro dřezy DN 50</t>
  </si>
  <si>
    <t>725865411</t>
  </si>
  <si>
    <t>Zápachová uzávěrka pisoárová DN 32/40</t>
  </si>
  <si>
    <t>725869101</t>
  </si>
  <si>
    <t>Montáž zápachových uzávěrek umyvadlových do DN 40</t>
  </si>
  <si>
    <t>725869204</t>
  </si>
  <si>
    <t>Montáž zápachových uzávěrek dřezových jednodílných DN 50</t>
  </si>
  <si>
    <t>998725101</t>
  </si>
  <si>
    <t>Přesun hmot tonážní pro zařizovací předměty v objektech v do 6 m</t>
  </si>
  <si>
    <t>998725181</t>
  </si>
  <si>
    <t>Příplatek k přesunu hmot tonážní 725 prováděný bez použití mechanizace</t>
  </si>
  <si>
    <t>726</t>
  </si>
  <si>
    <t xml:space="preserve">Zdravotechnika - předstěnové instalace   </t>
  </si>
  <si>
    <t>726111031</t>
  </si>
  <si>
    <t>Instalační předstěna - klozet s ovládáním zepředu v 1080 mm závěsný do masivní zděné kce</t>
  </si>
  <si>
    <t>soubor</t>
  </si>
  <si>
    <t>751</t>
  </si>
  <si>
    <t xml:space="preserve">Vzduchotechnika   </t>
  </si>
  <si>
    <t xml:space="preserve">751           R2</t>
  </si>
  <si>
    <t>Kuchyňský odsavač par (digestoř)</t>
  </si>
  <si>
    <t>75111001</t>
  </si>
  <si>
    <t>Ax nástěnný ventilátor 200m3</t>
  </si>
  <si>
    <t>751111012</t>
  </si>
  <si>
    <t>Mtž vent ax ntl nástěnného základního D do 200 mm</t>
  </si>
  <si>
    <t>751390002</t>
  </si>
  <si>
    <t>Větrací mřížka D100 na kruhové potrubí se síťkou proti hmyzu vč.MZ</t>
  </si>
  <si>
    <t>751390003</t>
  </si>
  <si>
    <t>Větrací mřížka D125 na kruhové potrubí se síťkou proti hmyzu vč.MZ</t>
  </si>
  <si>
    <t>751398001</t>
  </si>
  <si>
    <t>Ventilační mřížky do 0,04 m2</t>
  </si>
  <si>
    <t>751398031</t>
  </si>
  <si>
    <t>Mtž ventilační mřížky do 0,040 m2</t>
  </si>
  <si>
    <t>751510041</t>
  </si>
  <si>
    <t>Vzduchot. potr.pozink kruhové spirálně vinuté D100 mm vč.MZ</t>
  </si>
  <si>
    <t>bm</t>
  </si>
  <si>
    <t>751510042a</t>
  </si>
  <si>
    <t>Vzduchot. potr. pozink kruhové spirálně vinuté D125mm vč.MZ</t>
  </si>
  <si>
    <t>751510042b</t>
  </si>
  <si>
    <t>Vzduchot. potr. pozink kruhové spirálně vinuté D150mm vč.MZ</t>
  </si>
  <si>
    <t xml:space="preserve">75152    R3</t>
  </si>
  <si>
    <t>Protidešťová stříška prům. 150mm vč.MZ</t>
  </si>
  <si>
    <t>751526001</t>
  </si>
  <si>
    <t>Zednická výpomoc - průrazy,....</t>
  </si>
  <si>
    <t>751526001.1</t>
  </si>
  <si>
    <t>El.zapojení</t>
  </si>
  <si>
    <t>751526002</t>
  </si>
  <si>
    <t>Ostatní materiál (závěsy, šrouby, ...)</t>
  </si>
  <si>
    <t>751526003</t>
  </si>
  <si>
    <t>Zkouška systému</t>
  </si>
  <si>
    <t>168</t>
  </si>
  <si>
    <t>751526004</t>
  </si>
  <si>
    <t>Zaškolení obsluhy</t>
  </si>
  <si>
    <t>170</t>
  </si>
  <si>
    <t>03 - elektroinstalace</t>
  </si>
  <si>
    <t>D1 - 1. Elektroinstalace</t>
  </si>
  <si>
    <t>D2 - 2. Rozvaděče</t>
  </si>
  <si>
    <t>D3 - 3. Ukončení vodičů</t>
  </si>
  <si>
    <t>D4 - 4. Systém invalidů</t>
  </si>
  <si>
    <t>D5 - 5. Svítidla</t>
  </si>
  <si>
    <t>D6 - 6. Datové rozvody</t>
  </si>
  <si>
    <t>D7 - 7. Anténní systém STA</t>
  </si>
  <si>
    <t>D8 - 8. HZS</t>
  </si>
  <si>
    <t>D1</t>
  </si>
  <si>
    <t>1. Elektroinstalace</t>
  </si>
  <si>
    <t>Pol1</t>
  </si>
  <si>
    <t>Vodič CY4 žl.zel.</t>
  </si>
  <si>
    <t>Pol2</t>
  </si>
  <si>
    <t>Vodič CY6 žl.zel.</t>
  </si>
  <si>
    <t>Pol3</t>
  </si>
  <si>
    <t>Vodič CY16 žl.zel.</t>
  </si>
  <si>
    <t>Pol4</t>
  </si>
  <si>
    <t>Kabel CYKY 3Jx1,5</t>
  </si>
  <si>
    <t>Pol5</t>
  </si>
  <si>
    <t>Kabel CYKY 3Jx2,5</t>
  </si>
  <si>
    <t>Pol6</t>
  </si>
  <si>
    <t>Kabel CYKY 5Jx2,5</t>
  </si>
  <si>
    <t>Pol7</t>
  </si>
  <si>
    <t>Kabel CYKY 5Jx6</t>
  </si>
  <si>
    <t>Pol8</t>
  </si>
  <si>
    <t>Kabel CYKY 4Jx10</t>
  </si>
  <si>
    <t>Pol9</t>
  </si>
  <si>
    <t>Trubka ohebná PVC o20, vysoká pevnost</t>
  </si>
  <si>
    <t>Pol10</t>
  </si>
  <si>
    <t>Trubka ohebná PVC o25, vysoká pevnost</t>
  </si>
  <si>
    <t>Pol11</t>
  </si>
  <si>
    <t>Trubka ohebná PVC o40, vysoká pevnost</t>
  </si>
  <si>
    <t>Pol12</t>
  </si>
  <si>
    <t>Trubka KOPOFLEX o75</t>
  </si>
  <si>
    <t>Pol13</t>
  </si>
  <si>
    <t>Krabice přístrojová KP68</t>
  </si>
  <si>
    <t>Pol14</t>
  </si>
  <si>
    <t>Krabice rozvodná KR 68</t>
  </si>
  <si>
    <t>Pol15</t>
  </si>
  <si>
    <t>Krabice do vlhka ACIDUR</t>
  </si>
  <si>
    <t>Pol16</t>
  </si>
  <si>
    <t>Krabice KO 68</t>
  </si>
  <si>
    <t>Pol17</t>
  </si>
  <si>
    <t>spínač č.1, bílý, IP20</t>
  </si>
  <si>
    <t>Pol18</t>
  </si>
  <si>
    <t>spínač č.1, bílý, IP44</t>
  </si>
  <si>
    <t>Pol19</t>
  </si>
  <si>
    <t>spínač č.6, bílý, IP20</t>
  </si>
  <si>
    <t>Pol20</t>
  </si>
  <si>
    <t>spínač č.6, bílý, IP44</t>
  </si>
  <si>
    <t>Pol21</t>
  </si>
  <si>
    <t>spínač č.7, bílý, IP20</t>
  </si>
  <si>
    <t>Pol22</t>
  </si>
  <si>
    <t>zásuvka 230V/16A bílá, IP20</t>
  </si>
  <si>
    <t>Pol23</t>
  </si>
  <si>
    <t>zásuvka dvojitá 230V/16A bílá, IP20</t>
  </si>
  <si>
    <t>Pol24</t>
  </si>
  <si>
    <t>zásuvka 230V/16A bílá, IP44</t>
  </si>
  <si>
    <t>Pol25</t>
  </si>
  <si>
    <t>zásuvka 230V/16A bílá s přep.ochranou, IP20</t>
  </si>
  <si>
    <t>Pol26</t>
  </si>
  <si>
    <t>Přímotom 1kW/230V, včetně termostatu, IP20, nástěnný</t>
  </si>
  <si>
    <t>Pol27</t>
  </si>
  <si>
    <t>Infrapasivní čidlo</t>
  </si>
  <si>
    <t>Pol28</t>
  </si>
  <si>
    <t>Sporáková přípojka 25A/400V</t>
  </si>
  <si>
    <t>Pol29</t>
  </si>
  <si>
    <t>Požární ucpávka, utěsnění kompletní s odolností dle PBŘS</t>
  </si>
  <si>
    <t>D2</t>
  </si>
  <si>
    <t>2. Rozvaděče</t>
  </si>
  <si>
    <t>Pol30</t>
  </si>
  <si>
    <t>Rozvaděč měření RE ( 3/25A + HDO)</t>
  </si>
  <si>
    <t>Pol31</t>
  </si>
  <si>
    <t>Rozvaděč RH dle schéma</t>
  </si>
  <si>
    <t>Pol32</t>
  </si>
  <si>
    <t>Svorkovnice hl. pospojování</t>
  </si>
  <si>
    <t>D3</t>
  </si>
  <si>
    <t>3. Ukončení vodičů</t>
  </si>
  <si>
    <t>Pol33</t>
  </si>
  <si>
    <t>Ukončení vodičů v rozvaděči – do 3x2,5</t>
  </si>
  <si>
    <t>Pol34</t>
  </si>
  <si>
    <t>Ukončení vodičů v rozvaděči – do 5x4</t>
  </si>
  <si>
    <t>Pol35</t>
  </si>
  <si>
    <t>Ukončení vodičů v rozvaděči – do 5x6</t>
  </si>
  <si>
    <t>D4</t>
  </si>
  <si>
    <t>4. Systém invalidů</t>
  </si>
  <si>
    <t>Pol36</t>
  </si>
  <si>
    <t>Systém invalidů – 2x tlačítkové táhlo, akustická a optická signalizace, zdroj, příslušenství</t>
  </si>
  <si>
    <t>D5</t>
  </si>
  <si>
    <t>5. Svítidla</t>
  </si>
  <si>
    <t>Pol37</t>
  </si>
  <si>
    <t>Svítidlo designové, 20-40W, LED, IP20, kruhové, přisazené/závěsné (klubovna)</t>
  </si>
  <si>
    <t>Pol38</t>
  </si>
  <si>
    <t>Svítidlo nástěnné LED 10-15W, IP44, EVG, přisazené (nástěnné, venkovní)</t>
  </si>
  <si>
    <t>Pol39</t>
  </si>
  <si>
    <t>Svítidlo designové, 20-40W, LED, IP44, kruhové, přisazené/závěsné (terasa, zádveří)</t>
  </si>
  <si>
    <t>Pol40</t>
  </si>
  <si>
    <t>Svítidlo LED kruhové, přisazené 20-50W, IP44, EVG (wc, sociály)</t>
  </si>
  <si>
    <t>Pol41</t>
  </si>
  <si>
    <t>Svítidlo LED přisazené, 30-40W, IP20, EVG (chodba)</t>
  </si>
  <si>
    <t>Pol42</t>
  </si>
  <si>
    <t>Svítidlo NO – LED 6W, 1 hod nouzový zdroj, EVG, piktogram, příslušenství</t>
  </si>
  <si>
    <t>D6</t>
  </si>
  <si>
    <t>6. Datové rozvody</t>
  </si>
  <si>
    <t>Pol43</t>
  </si>
  <si>
    <t>Vodič AY 2,5 protahovací</t>
  </si>
  <si>
    <t>Pol44</t>
  </si>
  <si>
    <t>Kabel UTP drát CAT5E, LSZH, box 305m, fialový</t>
  </si>
  <si>
    <t>Pol45</t>
  </si>
  <si>
    <t>Kabel FTP drát CAT5E, LSZH, box 305m, fialový</t>
  </si>
  <si>
    <t>Pol46</t>
  </si>
  <si>
    <t>Trubka ohebná PVC FX 16</t>
  </si>
  <si>
    <t>Pol47</t>
  </si>
  <si>
    <t>Krabice přístrojová KU 68</t>
  </si>
  <si>
    <t>Pol48</t>
  </si>
  <si>
    <t>Zásuvka 1x RJ45</t>
  </si>
  <si>
    <t>Pol49</t>
  </si>
  <si>
    <t>Ukončení kabelů</t>
  </si>
  <si>
    <t>Pol50</t>
  </si>
  <si>
    <t>Měření přípojného bodu včetně tisku protokolu (účastnické zásuvky)</t>
  </si>
  <si>
    <t>Pol51</t>
  </si>
  <si>
    <t>Rozvodnice zapuštěná, 48 modulů, switch, wifi router</t>
  </si>
  <si>
    <t>D7</t>
  </si>
  <si>
    <t>7. Anténní systém STA</t>
  </si>
  <si>
    <t>Pol52</t>
  </si>
  <si>
    <t>TV koaxiál</t>
  </si>
  <si>
    <t>Pol53</t>
  </si>
  <si>
    <t>Trubka ohebná PVC FX 25</t>
  </si>
  <si>
    <t>Pol54</t>
  </si>
  <si>
    <t>Krabice KU68</t>
  </si>
  <si>
    <t>Pol55</t>
  </si>
  <si>
    <t>Zásuvka TV-R</t>
  </si>
  <si>
    <t>Pol56</t>
  </si>
  <si>
    <t>Anténní zesilovač STA-Z vč. rozvaděče a vybavení</t>
  </si>
  <si>
    <t>Pol57</t>
  </si>
  <si>
    <t>Anténní systém včetně stožáru</t>
  </si>
  <si>
    <t>D8</t>
  </si>
  <si>
    <t>8. HZS</t>
  </si>
  <si>
    <t>Pol58</t>
  </si>
  <si>
    <t>Koordinace kabelových tras a ostatních profesí</t>
  </si>
  <si>
    <t>Pol59</t>
  </si>
  <si>
    <t>Napojení zařízení VZT, ÚT apod (připojení kabelových přívodů na svorky zařízení – dodavatelé zaríření musí dodat instalační manuály</t>
  </si>
  <si>
    <t>Pol60</t>
  </si>
  <si>
    <t>Stavební přípomoce (vrtání, sedkání, drážkování,prostupy)</t>
  </si>
  <si>
    <t>Pol61</t>
  </si>
  <si>
    <t>Vzorkování (předložení, odsouhlasení) pohledových a designových prvků, vč. zařízení vzorkovacího prostoru.</t>
  </si>
  <si>
    <t>Pol62</t>
  </si>
  <si>
    <t>Ekologická likvidace odpadového materiálu</t>
  </si>
  <si>
    <t>Pol63</t>
  </si>
  <si>
    <t>Značení systémů – štítky, popisky</t>
  </si>
  <si>
    <t>Pol64</t>
  </si>
  <si>
    <t>Vypracování VDD – Výrobní a dílenská dokumentace dodavatele stavby, tištěná paré a digitální verze v otevřené (dwg, doc, xls) a uzavřené (pdf) formě</t>
  </si>
  <si>
    <t>Pol65</t>
  </si>
  <si>
    <t>Zakreslení skutečného provedení el.instalace</t>
  </si>
  <si>
    <t>Pol66</t>
  </si>
  <si>
    <t>Revize elektroinstalace dle ČSN 33 1500, ČSN 33 2000-6</t>
  </si>
  <si>
    <t>Pol67</t>
  </si>
  <si>
    <t>Podružný ,ateriál, PPV</t>
  </si>
  <si>
    <t>kč</t>
  </si>
  <si>
    <t>-197654576</t>
  </si>
  <si>
    <t>VON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</si>
  <si>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</si>
  <si>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</si>
  <si>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</si>
  <si>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VRN7 - Provozní vlivy</t>
  </si>
  <si>
    <t>VRN</t>
  </si>
  <si>
    <t>Vedlejší rozpočtové náklady</t>
  </si>
  <si>
    <t>VRN1</t>
  </si>
  <si>
    <t>Průzkumné, geodetické a projektové práce</t>
  </si>
  <si>
    <t>012203000</t>
  </si>
  <si>
    <t>Geodetické práce při provádění stavby</t>
  </si>
  <si>
    <t>…</t>
  </si>
  <si>
    <t>1024</t>
  </si>
  <si>
    <t>151096462</t>
  </si>
  <si>
    <t>012303000</t>
  </si>
  <si>
    <t>Geodetické práce po výstavbě</t>
  </si>
  <si>
    <t>-283028656</t>
  </si>
  <si>
    <t>013254001</t>
  </si>
  <si>
    <t>Dokumentace skutečného provedení stavby prováděna dle vyhlášky č.499/2006 sb. příloha č.7- 3x tištěné paré, 1x elektronicky na CD</t>
  </si>
  <si>
    <t>-1010755758</t>
  </si>
  <si>
    <t>013254002</t>
  </si>
  <si>
    <t>Vytýčení stávajících podzemních sítí a vedení příslušnými správci</t>
  </si>
  <si>
    <t>-503581257</t>
  </si>
  <si>
    <t>VRN3</t>
  </si>
  <si>
    <t>Zařízení staveniště</t>
  </si>
  <si>
    <t>030001000</t>
  </si>
  <si>
    <t>-1119111391</t>
  </si>
  <si>
    <t>VRN7</t>
  </si>
  <si>
    <t>Provozní vlivy</t>
  </si>
  <si>
    <t>072002001</t>
  </si>
  <si>
    <t>Silniční provoz - dopravně-inženýrské opatření, dočasné dopravní značení, čištění mechanizace před vjezdem na komunkaci, čištění komunikací, zajištění přístupu a obslužnosti (návrh, vyřízení, realizace)</t>
  </si>
  <si>
    <t>432445842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</si>
  <si>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</si>
  <si>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</si>
  <si>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</si>
  <si>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</si>
  <si>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Arial CE"/>
        <charset val="238"/>
        <i val="1"/>
        <color auto="1"/>
        <sz val="8"/>
        <scheme val="none"/>
      </rPr>
      <t xml:space="preserve">Rekapitulace stavby </t>
    </r>
    <r>
      <rPr>
        <rFont val="Arial CE"/>
        <charset val="238"/>
        <color auto="1"/>
        <sz val="8"/>
        <scheme val="none"/>
      </rPr>
      <t>obsahuje sestavu Rekapitulace stavby a Rekapitulace objektů stavby a soupisů prací.</t>
    </r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</si>
  <si>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stavby</t>
    </r>
    <r>
      <rPr>
        <rFont val="Arial CE"/>
        <charset val="238"/>
        <color auto="1"/>
        <sz val="8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</si>
  <si>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</si>
  <si>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</si>
  <si>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rFont val="Arial CE"/>
        <charset val="238"/>
        <b val="1"/>
        <color auto="1"/>
        <sz val="8"/>
        <scheme val="none"/>
      </rPr>
      <t>Rekapitulace objektů stavby a soupisů prací</t>
    </r>
    <r>
      <rPr>
        <rFont val="Arial CE"/>
        <charset val="238"/>
        <color auto="1"/>
        <sz val="8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</si>
  <si>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</si>
  <si>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</si>
  <si>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</si>
  <si>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</si>
  <si>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</si>
  <si>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</si>
  <si>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</si>
  <si>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Vedlejší a ostatní náklady</t>
  </si>
  <si>
    <t>OST</t>
  </si>
  <si>
    <t>Ostatní</t>
  </si>
  <si>
    <t>Soupis prací pro daný typ objektu</t>
  </si>
  <si>
    <r>
      <rPr>
        <rFont val="Arial CE"/>
        <charset val="238"/>
        <i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</si>
  <si>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</si>
  <si>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rFont val="Arial CE"/>
        <charset val="238"/>
        <b val="1"/>
        <color auto="1"/>
        <sz val="8"/>
        <scheme val="none"/>
      </rPr>
      <t>Krycí list soupisu</t>
    </r>
    <r>
      <rPr>
        <rFont val="Arial CE"/>
        <charset val="238"/>
        <color auto="1"/>
        <sz val="8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</si>
  <si>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</si>
  <si>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Arial CE"/>
        <charset val="238"/>
        <b val="1"/>
        <color auto="1"/>
        <sz val="8"/>
        <scheme val="none"/>
      </rPr>
      <t>Rekapitulace členění soupisu prací</t>
    </r>
    <r>
      <rPr>
        <rFont val="Arial CE"/>
        <charset val="238"/>
        <color auto="1"/>
        <sz val="8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</si>
  <si>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</si>
  <si>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Arial CE"/>
        <charset val="238"/>
        <b val="1"/>
        <color auto="1"/>
        <sz val="8"/>
        <scheme val="none"/>
      </rPr>
      <t xml:space="preserve">Soupis prací </t>
    </r>
    <r>
      <rPr>
        <rFont val="Arial CE"/>
        <charset val="238"/>
        <color auto="1"/>
        <sz val="8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</si>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</sst>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0000A8"/>
      <name val="Arial CE"/>
    </font>
    <font>
      <sz val="8"/>
      <color rgb="FFFF0000"/>
      <name val="Arial CE"/>
    </font>
    <font>
      <sz val="8"/>
      <name val="Trebuchet MS"/>
      <family val="0"/>
      <charset val="238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i/>
      <sz val="7"/>
      <color rgb="FF969696"/>
      <name val="Arial CE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8"/>
      <name val="Arial CE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b/>
      <sz val="8"/>
      <name val="Arial CE"/>
      <charset val="238"/>
    </font>
    <font>
      <u/>
      <sz val="11"/>
      <color theme="10"/>
      <name val="Calibri"/>
      <scheme val="minor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2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8" fillId="0" borderId="0" applyNumberFormat="0" applyFill="0" applyBorder="0" applyAlignment="0" applyProtection="0"/>
  </cellStyleXfs>
  <cellXfs count="31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1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5" xfId="0" applyBorder="1"/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18" fillId="0" borderId="6" xfId="0" applyFont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4" fontId="18" fillId="0" borderId="6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Border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/>
    </xf>
    <xf numFmtId="4" fontId="4" fillId="4" borderId="8" xfId="0" applyNumberFormat="1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0" fillId="0" borderId="12" xfId="0" applyFont="1" applyBorder="1" applyAlignment="1">
      <alignment horizontal="center" vertical="center"/>
    </xf>
    <xf numFmtId="0" fontId="20" fillId="0" borderId="13" xfId="0" applyFont="1" applyBorder="1" applyAlignment="1">
      <alignment horizontal="left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1" fillId="0" borderId="15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left" vertical="center"/>
    </xf>
    <xf numFmtId="0" fontId="0" fillId="5" borderId="8" xfId="0" applyFont="1" applyFill="1" applyBorder="1" applyAlignment="1">
      <alignment vertical="center"/>
    </xf>
    <xf numFmtId="0" fontId="22" fillId="5" borderId="8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right" vertical="center"/>
    </xf>
    <xf numFmtId="0" fontId="22" fillId="5" borderId="9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0" fillId="0" borderId="15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6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left" vertical="center" wrapText="1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horizontal="right" vertical="center"/>
    </xf>
    <xf numFmtId="4" fontId="27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5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6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30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" fontId="1" fillId="0" borderId="15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166" fontId="28" fillId="0" borderId="21" xfId="0" applyNumberFormat="1" applyFont="1" applyBorder="1" applyAlignment="1">
      <alignment vertical="center"/>
    </xf>
    <xf numFmtId="4" fontId="28" fillId="0" borderId="22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7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horizontal="right" vertical="center"/>
    </xf>
    <xf numFmtId="0" fontId="4" fillId="5" borderId="8" xfId="0" applyFont="1" applyFill="1" applyBorder="1" applyAlignment="1">
      <alignment horizontal="center" vertical="center"/>
    </xf>
    <xf numFmtId="4" fontId="4" fillId="5" borderId="8" xfId="0" applyNumberFormat="1" applyFont="1" applyFill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22" fillId="5" borderId="0" xfId="0" applyFont="1" applyFill="1" applyAlignment="1">
      <alignment horizontal="left" vertical="center"/>
    </xf>
    <xf numFmtId="0" fontId="22" fillId="5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6" fillId="0" borderId="4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1" xfId="0" applyFont="1" applyBorder="1" applyAlignment="1">
      <alignment vertical="center"/>
    </xf>
    <xf numFmtId="4" fontId="6" fillId="0" borderId="21" xfId="0" applyNumberFormat="1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1" xfId="0" applyFont="1" applyBorder="1" applyAlignment="1">
      <alignment horizontal="left" vertical="center"/>
    </xf>
    <xf numFmtId="0" fontId="7" fillId="0" borderId="21" xfId="0" applyFont="1" applyBorder="1" applyAlignment="1">
      <alignment vertical="center"/>
    </xf>
    <xf numFmtId="4" fontId="7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19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4" fillId="0" borderId="0" xfId="0" applyNumberFormat="1" applyFont="1" applyAlignment="1"/>
    <xf numFmtId="166" fontId="33" fillId="0" borderId="13" xfId="0" applyNumberFormat="1" applyFont="1" applyBorder="1" applyAlignment="1"/>
    <xf numFmtId="166" fontId="33" fillId="0" borderId="14" xfId="0" applyNumberFormat="1" applyFont="1" applyBorder="1" applyAlignment="1"/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5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6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4" xfId="0" applyFont="1" applyBorder="1" applyAlignment="1" applyProtection="1">
      <alignment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49" fontId="22" fillId="0" borderId="23" xfId="0" applyNumberFormat="1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left" vertical="center" wrapText="1"/>
      <protection locked="0"/>
    </xf>
    <xf numFmtId="0" fontId="22" fillId="0" borderId="23" xfId="0" applyFont="1" applyBorder="1" applyAlignment="1" applyProtection="1">
      <alignment horizontal="center" vertical="center" wrapText="1"/>
      <protection locked="0"/>
    </xf>
    <xf numFmtId="167" fontId="22" fillId="0" borderId="23" xfId="0" applyNumberFormat="1" applyFont="1" applyBorder="1" applyAlignment="1" applyProtection="1">
      <alignment vertical="center"/>
      <protection locked="0"/>
    </xf>
    <xf numFmtId="4" fontId="22" fillId="3" borderId="23" xfId="0" applyNumberFormat="1" applyFont="1" applyFill="1" applyBorder="1" applyAlignment="1" applyProtection="1">
      <alignment vertical="center"/>
      <protection locked="0"/>
    </xf>
    <xf numFmtId="4" fontId="22" fillId="0" borderId="23" xfId="0" applyNumberFormat="1" applyFont="1" applyBorder="1" applyAlignment="1" applyProtection="1">
      <alignment vertical="center"/>
      <protection locked="0"/>
    </xf>
    <xf numFmtId="0" fontId="23" fillId="3" borderId="15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6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5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6" fillId="0" borderId="23" xfId="0" applyFont="1" applyBorder="1" applyAlignment="1" applyProtection="1">
      <alignment horizontal="center" vertical="center"/>
      <protection locked="0"/>
    </xf>
    <xf numFmtId="49" fontId="36" fillId="0" borderId="23" xfId="0" applyNumberFormat="1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left" vertical="center" wrapText="1"/>
      <protection locked="0"/>
    </xf>
    <xf numFmtId="0" fontId="36" fillId="0" borderId="23" xfId="0" applyFont="1" applyBorder="1" applyAlignment="1" applyProtection="1">
      <alignment horizontal="center" vertical="center" wrapText="1"/>
      <protection locked="0"/>
    </xf>
    <xf numFmtId="167" fontId="36" fillId="0" borderId="23" xfId="0" applyNumberFormat="1" applyFont="1" applyBorder="1" applyAlignment="1" applyProtection="1">
      <alignment vertical="center"/>
      <protection locked="0"/>
    </xf>
    <xf numFmtId="4" fontId="36" fillId="3" borderId="23" xfId="0" applyNumberFormat="1" applyFont="1" applyFill="1" applyBorder="1" applyAlignment="1" applyProtection="1">
      <alignment vertical="center"/>
      <protection locked="0"/>
    </xf>
    <xf numFmtId="4" fontId="36" fillId="0" borderId="23" xfId="0" applyNumberFormat="1" applyFont="1" applyBorder="1" applyAlignment="1" applyProtection="1">
      <alignment vertical="center"/>
      <protection locked="0"/>
    </xf>
    <xf numFmtId="0" fontId="37" fillId="0" borderId="4" xfId="0" applyFont="1" applyBorder="1" applyAlignment="1">
      <alignment vertical="center"/>
    </xf>
    <xf numFmtId="0" fontId="36" fillId="3" borderId="15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23" fillId="3" borderId="20" xfId="0" applyFont="1" applyFill="1" applyBorder="1" applyAlignment="1" applyProtection="1">
      <alignment horizontal="left" vertical="center"/>
      <protection locked="0"/>
    </xf>
    <xf numFmtId="0" fontId="23" fillId="0" borderId="21" xfId="0" applyFont="1" applyBorder="1" applyAlignment="1">
      <alignment horizontal="center" vertical="center"/>
    </xf>
    <xf numFmtId="0" fontId="0" fillId="0" borderId="21" xfId="0" applyFont="1" applyBorder="1" applyAlignment="1">
      <alignment vertical="center"/>
    </xf>
    <xf numFmtId="166" fontId="23" fillId="0" borderId="21" xfId="0" applyNumberFormat="1" applyFont="1" applyBorder="1" applyAlignment="1">
      <alignment vertical="center"/>
    </xf>
    <xf numFmtId="166" fontId="23" fillId="0" borderId="22" xfId="0" applyNumberFormat="1" applyFont="1" applyBorder="1" applyAlignment="1">
      <alignment vertical="center"/>
    </xf>
    <xf numFmtId="0" fontId="38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5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top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39" fillId="0" borderId="28" xfId="0" applyFont="1" applyBorder="1" applyAlignment="1">
      <alignment horizontal="center" vertical="center" wrapText="1"/>
    </xf>
    <xf numFmtId="0" fontId="39" fillId="0" borderId="27" xfId="0" applyFont="1" applyBorder="1" applyAlignment="1">
      <alignment vertical="center" wrapText="1"/>
    </xf>
    <xf numFmtId="0" fontId="41" fillId="0" borderId="29" xfId="0" applyFont="1" applyBorder="1" applyAlignment="1">
      <alignment horizontal="left" wrapText="1"/>
    </xf>
    <xf numFmtId="0" fontId="39" fillId="0" borderId="28" xfId="0" applyFont="1" applyBorder="1" applyAlignment="1">
      <alignment vertical="center" wrapText="1"/>
    </xf>
    <xf numFmtId="0" fontId="41" fillId="0" borderId="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center" wrapText="1"/>
    </xf>
    <xf numFmtId="0" fontId="43" fillId="0" borderId="27" xfId="0" applyFont="1" applyBorder="1" applyAlignment="1">
      <alignment vertical="center" wrapText="1"/>
    </xf>
    <xf numFmtId="0" fontId="42" fillId="0" borderId="1" xfId="0" applyFont="1" applyBorder="1" applyAlignment="1">
      <alignment vertical="center" wrapText="1"/>
    </xf>
    <xf numFmtId="0" fontId="42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vertical="center"/>
    </xf>
    <xf numFmtId="49" fontId="42" fillId="0" borderId="1" xfId="0" applyNumberFormat="1" applyFont="1" applyBorder="1" applyAlignment="1">
      <alignment horizontal="left" vertical="center" wrapText="1"/>
    </xf>
    <xf numFmtId="49" fontId="42" fillId="0" borderId="1" xfId="0" applyNumberFormat="1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44" fillId="0" borderId="29" xfId="0" applyFont="1" applyBorder="1" applyAlignment="1">
      <alignment vertical="center" wrapText="1"/>
    </xf>
    <xf numFmtId="0" fontId="39" fillId="0" borderId="31" xfId="0" applyFont="1" applyBorder="1" applyAlignment="1">
      <alignment vertical="center" wrapText="1"/>
    </xf>
    <xf numFmtId="0" fontId="39" fillId="0" borderId="1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0" fillId="0" borderId="1" xfId="0" applyFont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1" fillId="0" borderId="1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5" fillId="0" borderId="29" xfId="0" applyFont="1" applyBorder="1" applyAlignment="1">
      <alignment horizontal="left" vertical="center"/>
    </xf>
    <xf numFmtId="0" fontId="46" fillId="0" borderId="1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7" fillId="0" borderId="1" xfId="0" applyFont="1" applyBorder="1" applyAlignment="1">
      <alignment horizontal="left" vertical="center"/>
    </xf>
    <xf numFmtId="0" fontId="42" fillId="0" borderId="1" xfId="0" applyFont="1" applyBorder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3" fillId="0" borderId="27" xfId="0" applyFont="1" applyBorder="1" applyAlignment="1">
      <alignment horizontal="left" vertical="center"/>
    </xf>
    <xf numFmtId="0" fontId="42" fillId="0" borderId="1" xfId="0" applyFont="1" applyFill="1" applyBorder="1" applyAlignment="1">
      <alignment horizontal="left" vertical="center"/>
    </xf>
    <xf numFmtId="0" fontId="42" fillId="0" borderId="1" xfId="0" applyFont="1" applyFill="1" applyBorder="1" applyAlignment="1">
      <alignment horizontal="center" vertical="center"/>
    </xf>
    <xf numFmtId="0" fontId="39" fillId="0" borderId="30" xfId="0" applyFont="1" applyBorder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39" fillId="0" borderId="31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/>
    </xf>
    <xf numFmtId="0" fontId="44" fillId="0" borderId="1" xfId="0" applyFont="1" applyBorder="1" applyAlignment="1">
      <alignment horizontal="left" vertical="center"/>
    </xf>
    <xf numFmtId="0" fontId="45" fillId="0" borderId="1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center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 wrapText="1"/>
    </xf>
    <xf numFmtId="0" fontId="45" fillId="0" borderId="28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3" fillId="0" borderId="1" xfId="0" applyFont="1" applyBorder="1" applyAlignment="1">
      <alignment horizontal="left" vertical="center"/>
    </xf>
    <xf numFmtId="0" fontId="43" fillId="0" borderId="28" xfId="0" applyFont="1" applyBorder="1" applyAlignment="1">
      <alignment horizontal="left" vertical="center" wrapText="1"/>
    </xf>
    <xf numFmtId="0" fontId="43" fillId="0" borderId="28" xfId="0" applyFont="1" applyBorder="1" applyAlignment="1">
      <alignment horizontal="left" vertical="center"/>
    </xf>
    <xf numFmtId="0" fontId="43" fillId="0" borderId="30" xfId="0" applyFont="1" applyBorder="1" applyAlignment="1">
      <alignment horizontal="left" vertical="center" wrapText="1"/>
    </xf>
    <xf numFmtId="0" fontId="43" fillId="0" borderId="29" xfId="0" applyFont="1" applyBorder="1" applyAlignment="1">
      <alignment horizontal="left" vertical="center" wrapText="1"/>
    </xf>
    <xf numFmtId="0" fontId="43" fillId="0" borderId="31" xfId="0" applyFont="1" applyBorder="1" applyAlignment="1">
      <alignment horizontal="left" vertical="center" wrapText="1"/>
    </xf>
    <xf numFmtId="0" fontId="42" fillId="0" borderId="1" xfId="0" applyFont="1" applyBorder="1" applyAlignment="1">
      <alignment horizontal="left" vertical="top"/>
    </xf>
    <xf numFmtId="0" fontId="42" fillId="0" borderId="1" xfId="0" applyFont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31" xfId="0" applyFont="1" applyBorder="1" applyAlignment="1">
      <alignment horizontal="left" vertical="center"/>
    </xf>
    <xf numFmtId="0" fontId="43" fillId="0" borderId="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1" fillId="0" borderId="1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42" fillId="0" borderId="1" xfId="0" applyFont="1" applyBorder="1" applyAlignment="1">
      <alignment vertical="top"/>
    </xf>
    <xf numFmtId="49" fontId="42" fillId="0" borderId="1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5" fillId="0" borderId="29" xfId="0" applyFont="1" applyBorder="1" applyAlignment="1"/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1" xfId="0" applyFont="1" applyBorder="1" applyAlignment="1">
      <alignment vertical="top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="1" customFormat="1" ht="36.96" customHeight="1">
      <c r="AR2" s="18" t="s">
        <v>6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7</v>
      </c>
      <c r="BT2" s="19" t="s">
        <v>8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7</v>
      </c>
      <c r="BT3" s="19" t="s">
        <v>9</v>
      </c>
    </row>
    <row r="4" s="1" customFormat="1" ht="24.96" customHeight="1">
      <c r="B4" s="22"/>
      <c r="D4" s="23" t="s">
        <v>10</v>
      </c>
      <c r="AR4" s="22"/>
      <c r="AS4" s="24" t="s">
        <v>11</v>
      </c>
      <c r="BE4" s="25" t="s">
        <v>12</v>
      </c>
      <c r="BS4" s="19" t="s">
        <v>13</v>
      </c>
    </row>
    <row r="5" s="1" customFormat="1" ht="12" customHeight="1">
      <c r="B5" s="22"/>
      <c r="D5" s="26" t="s">
        <v>14</v>
      </c>
      <c r="K5" s="27" t="s">
        <v>15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2"/>
      <c r="BE5" s="28" t="s">
        <v>16</v>
      </c>
      <c r="BS5" s="19" t="s">
        <v>7</v>
      </c>
    </row>
    <row r="6" s="1" customFormat="1" ht="36.96" customHeight="1">
      <c r="B6" s="22"/>
      <c r="D6" s="29" t="s">
        <v>17</v>
      </c>
      <c r="K6" s="30" t="s">
        <v>18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2"/>
      <c r="BE6" s="31"/>
      <c r="BS6" s="19" t="s">
        <v>7</v>
      </c>
    </row>
    <row r="7" s="1" customFormat="1" ht="12" customHeight="1">
      <c r="B7" s="22"/>
      <c r="D7" s="32" t="s">
        <v>19</v>
      </c>
      <c r="K7" s="27" t="s">
        <v>20</v>
      </c>
      <c r="AK7" s="32" t="s">
        <v>21</v>
      </c>
      <c r="AN7" s="27" t="s">
        <v>3</v>
      </c>
      <c r="AR7" s="22"/>
      <c r="BE7" s="31"/>
      <c r="BS7" s="19" t="s">
        <v>7</v>
      </c>
    </row>
    <row r="8" s="1" customFormat="1" ht="12" customHeight="1">
      <c r="B8" s="22"/>
      <c r="D8" s="32" t="s">
        <v>22</v>
      </c>
      <c r="K8" s="27" t="s">
        <v>23</v>
      </c>
      <c r="AK8" s="32" t="s">
        <v>24</v>
      </c>
      <c r="AN8" s="33" t="s">
        <v>25</v>
      </c>
      <c r="AR8" s="22"/>
      <c r="BE8" s="31"/>
      <c r="BS8" s="19" t="s">
        <v>7</v>
      </c>
    </row>
    <row r="9" s="1" customFormat="1" ht="14.4" customHeight="1">
      <c r="B9" s="22"/>
      <c r="AR9" s="22"/>
      <c r="BE9" s="31"/>
      <c r="BS9" s="19" t="s">
        <v>7</v>
      </c>
    </row>
    <row r="10" s="1" customFormat="1" ht="12" customHeight="1">
      <c r="B10" s="22"/>
      <c r="D10" s="32" t="s">
        <v>26</v>
      </c>
      <c r="AK10" s="32" t="s">
        <v>27</v>
      </c>
      <c r="AN10" s="27" t="s">
        <v>3</v>
      </c>
      <c r="AR10" s="22"/>
      <c r="BE10" s="31"/>
      <c r="BS10" s="19" t="s">
        <v>7</v>
      </c>
    </row>
    <row r="11" s="1" customFormat="1" ht="18.48" customHeight="1">
      <c r="B11" s="22"/>
      <c r="E11" s="27" t="s">
        <v>28</v>
      </c>
      <c r="AK11" s="32" t="s">
        <v>29</v>
      </c>
      <c r="AN11" s="27" t="s">
        <v>3</v>
      </c>
      <c r="AR11" s="22"/>
      <c r="BE11" s="31"/>
      <c r="BS11" s="19" t="s">
        <v>7</v>
      </c>
    </row>
    <row r="12" s="1" customFormat="1" ht="6.96" customHeight="1">
      <c r="B12" s="22"/>
      <c r="AR12" s="22"/>
      <c r="BE12" s="31"/>
      <c r="BS12" s="19" t="s">
        <v>7</v>
      </c>
    </row>
    <row r="13" s="1" customFormat="1" ht="12" customHeight="1">
      <c r="B13" s="22"/>
      <c r="D13" s="32" t="s">
        <v>30</v>
      </c>
      <c r="AK13" s="32" t="s">
        <v>27</v>
      </c>
      <c r="AN13" s="34" t="s">
        <v>31</v>
      </c>
      <c r="AR13" s="22"/>
      <c r="BE13" s="31"/>
      <c r="BS13" s="19" t="s">
        <v>7</v>
      </c>
    </row>
    <row r="14">
      <c r="B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29</v>
      </c>
      <c r="AN14" s="34" t="s">
        <v>31</v>
      </c>
      <c r="AR14" s="22"/>
      <c r="BE14" s="31"/>
      <c r="BS14" s="19" t="s">
        <v>7</v>
      </c>
    </row>
    <row r="15" s="1" customFormat="1" ht="6.96" customHeight="1">
      <c r="B15" s="22"/>
      <c r="AR15" s="22"/>
      <c r="BE15" s="31"/>
      <c r="BS15" s="19" t="s">
        <v>4</v>
      </c>
    </row>
    <row r="16" s="1" customFormat="1" ht="12" customHeight="1">
      <c r="B16" s="22"/>
      <c r="D16" s="32" t="s">
        <v>32</v>
      </c>
      <c r="AK16" s="32" t="s">
        <v>27</v>
      </c>
      <c r="AN16" s="27" t="s">
        <v>3</v>
      </c>
      <c r="AR16" s="22"/>
      <c r="BE16" s="31"/>
      <c r="BS16" s="19" t="s">
        <v>4</v>
      </c>
    </row>
    <row r="17" s="1" customFormat="1" ht="18.48" customHeight="1">
      <c r="B17" s="22"/>
      <c r="E17" s="27" t="s">
        <v>33</v>
      </c>
      <c r="AK17" s="32" t="s">
        <v>29</v>
      </c>
      <c r="AN17" s="27" t="s">
        <v>3</v>
      </c>
      <c r="AR17" s="22"/>
      <c r="BE17" s="31"/>
      <c r="BS17" s="19" t="s">
        <v>34</v>
      </c>
    </row>
    <row r="18" s="1" customFormat="1" ht="6.96" customHeight="1">
      <c r="B18" s="22"/>
      <c r="AR18" s="22"/>
      <c r="BE18" s="31"/>
      <c r="BS18" s="19" t="s">
        <v>7</v>
      </c>
    </row>
    <row r="19" s="1" customFormat="1" ht="12" customHeight="1">
      <c r="B19" s="22"/>
      <c r="D19" s="32" t="s">
        <v>35</v>
      </c>
      <c r="AK19" s="32" t="s">
        <v>27</v>
      </c>
      <c r="AN19" s="27" t="s">
        <v>3</v>
      </c>
      <c r="AR19" s="22"/>
      <c r="BE19" s="31"/>
      <c r="BS19" s="19" t="s">
        <v>7</v>
      </c>
    </row>
    <row r="20" s="1" customFormat="1" ht="18.48" customHeight="1">
      <c r="B20" s="22"/>
      <c r="E20" s="27" t="s">
        <v>28</v>
      </c>
      <c r="AK20" s="32" t="s">
        <v>29</v>
      </c>
      <c r="AN20" s="27" t="s">
        <v>3</v>
      </c>
      <c r="AR20" s="22"/>
      <c r="BE20" s="31"/>
      <c r="BS20" s="19" t="s">
        <v>4</v>
      </c>
    </row>
    <row r="21" s="1" customFormat="1" ht="6.96" customHeight="1">
      <c r="B21" s="22"/>
      <c r="AR21" s="22"/>
      <c r="BE21" s="31"/>
    </row>
    <row r="22" s="1" customFormat="1" ht="12" customHeight="1">
      <c r="B22" s="22"/>
      <c r="D22" s="32" t="s">
        <v>36</v>
      </c>
      <c r="AR22" s="22"/>
      <c r="BE22" s="31"/>
    </row>
    <row r="23" s="1" customFormat="1" ht="47.25" customHeight="1">
      <c r="B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R23" s="22"/>
      <c r="BE23" s="31"/>
    </row>
    <row r="24" s="1" customFormat="1" ht="6.96" customHeight="1">
      <c r="B24" s="22"/>
      <c r="AR24" s="22"/>
      <c r="BE24" s="31"/>
    </row>
    <row r="25" s="1" customFormat="1" ht="6.96" customHeight="1">
      <c r="B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R25" s="22"/>
      <c r="BE25" s="31"/>
    </row>
    <row r="26" s="2" customFormat="1" ht="25.92" customHeight="1">
      <c r="A26" s="38"/>
      <c r="B26" s="39"/>
      <c r="C26" s="38"/>
      <c r="D26" s="40" t="s">
        <v>38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8"/>
      <c r="AQ26" s="38"/>
      <c r="AR26" s="39"/>
      <c r="BE26" s="31"/>
    </row>
    <row r="27" s="2" customFormat="1" ht="6.96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9"/>
      <c r="BE27" s="31"/>
    </row>
    <row r="28" s="2" customForma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39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40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41</v>
      </c>
      <c r="AL28" s="43"/>
      <c r="AM28" s="43"/>
      <c r="AN28" s="43"/>
      <c r="AO28" s="43"/>
      <c r="AP28" s="38"/>
      <c r="AQ28" s="38"/>
      <c r="AR28" s="39"/>
      <c r="BE28" s="31"/>
    </row>
    <row r="29" s="3" customFormat="1" ht="14.4" customHeight="1">
      <c r="A29" s="3"/>
      <c r="B29" s="44"/>
      <c r="C29" s="3"/>
      <c r="D29" s="32" t="s">
        <v>42</v>
      </c>
      <c r="E29" s="3"/>
      <c r="F29" s="32" t="s">
        <v>43</v>
      </c>
      <c r="G29" s="3"/>
      <c r="H29" s="3"/>
      <c r="I29" s="3"/>
      <c r="J29" s="3"/>
      <c r="K29" s="3"/>
      <c r="L29" s="45">
        <v>0.20999999999999999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6">
        <f>ROUND(AZ54, 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6">
        <f>ROUND(AV54, 2)</f>
        <v>0</v>
      </c>
      <c r="AL29" s="3"/>
      <c r="AM29" s="3"/>
      <c r="AN29" s="3"/>
      <c r="AO29" s="3"/>
      <c r="AP29" s="3"/>
      <c r="AQ29" s="3"/>
      <c r="AR29" s="44"/>
      <c r="BE29" s="47"/>
    </row>
    <row r="30" s="3" customFormat="1" ht="14.4" customHeight="1">
      <c r="A30" s="3"/>
      <c r="B30" s="44"/>
      <c r="C30" s="3"/>
      <c r="D30" s="3"/>
      <c r="E30" s="3"/>
      <c r="F30" s="32" t="s">
        <v>44</v>
      </c>
      <c r="G30" s="3"/>
      <c r="H30" s="3"/>
      <c r="I30" s="3"/>
      <c r="J30" s="3"/>
      <c r="K30" s="3"/>
      <c r="L30" s="45">
        <v>0.14999999999999999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6">
        <f>ROUND(BA54, 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6">
        <f>ROUND(AW54, 2)</f>
        <v>0</v>
      </c>
      <c r="AL30" s="3"/>
      <c r="AM30" s="3"/>
      <c r="AN30" s="3"/>
      <c r="AO30" s="3"/>
      <c r="AP30" s="3"/>
      <c r="AQ30" s="3"/>
      <c r="AR30" s="44"/>
      <c r="BE30" s="47"/>
    </row>
    <row r="31" hidden="1" s="3" customFormat="1" ht="14.4" customHeight="1">
      <c r="A31" s="3"/>
      <c r="B31" s="44"/>
      <c r="C31" s="3"/>
      <c r="D31" s="3"/>
      <c r="E31" s="3"/>
      <c r="F31" s="32" t="s">
        <v>45</v>
      </c>
      <c r="G31" s="3"/>
      <c r="H31" s="3"/>
      <c r="I31" s="3"/>
      <c r="J31" s="3"/>
      <c r="K31" s="3"/>
      <c r="L31" s="45">
        <v>0.20999999999999999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6">
        <f>ROUND(BB54, 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6">
        <v>0</v>
      </c>
      <c r="AL31" s="3"/>
      <c r="AM31" s="3"/>
      <c r="AN31" s="3"/>
      <c r="AO31" s="3"/>
      <c r="AP31" s="3"/>
      <c r="AQ31" s="3"/>
      <c r="AR31" s="44"/>
      <c r="BE31" s="47"/>
    </row>
    <row r="32" hidden="1" s="3" customFormat="1" ht="14.4" customHeight="1">
      <c r="A32" s="3"/>
      <c r="B32" s="44"/>
      <c r="C32" s="3"/>
      <c r="D32" s="3"/>
      <c r="E32" s="3"/>
      <c r="F32" s="32" t="s">
        <v>46</v>
      </c>
      <c r="G32" s="3"/>
      <c r="H32" s="3"/>
      <c r="I32" s="3"/>
      <c r="J32" s="3"/>
      <c r="K32" s="3"/>
      <c r="L32" s="45">
        <v>0.14999999999999999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6">
        <f>ROUND(BC54, 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6">
        <v>0</v>
      </c>
      <c r="AL32" s="3"/>
      <c r="AM32" s="3"/>
      <c r="AN32" s="3"/>
      <c r="AO32" s="3"/>
      <c r="AP32" s="3"/>
      <c r="AQ32" s="3"/>
      <c r="AR32" s="44"/>
      <c r="BE32" s="47"/>
    </row>
    <row r="33" hidden="1" s="3" customFormat="1" ht="14.4" customHeight="1">
      <c r="A33" s="3"/>
      <c r="B33" s="44"/>
      <c r="C33" s="3"/>
      <c r="D33" s="3"/>
      <c r="E33" s="3"/>
      <c r="F33" s="32" t="s">
        <v>47</v>
      </c>
      <c r="G33" s="3"/>
      <c r="H33" s="3"/>
      <c r="I33" s="3"/>
      <c r="J33" s="3"/>
      <c r="K33" s="3"/>
      <c r="L33" s="45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6">
        <f>ROUND(BD54, 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6">
        <v>0</v>
      </c>
      <c r="AL33" s="3"/>
      <c r="AM33" s="3"/>
      <c r="AN33" s="3"/>
      <c r="AO33" s="3"/>
      <c r="AP33" s="3"/>
      <c r="AQ33" s="3"/>
      <c r="AR33" s="44"/>
      <c r="BE33" s="3"/>
    </row>
    <row r="34" s="2" customFormat="1" ht="6.96" customHeight="1">
      <c r="A34" s="38"/>
      <c r="B34" s="3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9"/>
      <c r="BE34" s="38"/>
    </row>
    <row r="35" s="2" customFormat="1" ht="25.92" customHeight="1">
      <c r="A35" s="38"/>
      <c r="B35" s="39"/>
      <c r="C35" s="48"/>
      <c r="D35" s="49" t="s">
        <v>48</v>
      </c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1" t="s">
        <v>49</v>
      </c>
      <c r="U35" s="50"/>
      <c r="V35" s="50"/>
      <c r="W35" s="50"/>
      <c r="X35" s="52" t="s">
        <v>50</v>
      </c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3">
        <f>SUM(AK26:AK33)</f>
        <v>0</v>
      </c>
      <c r="AL35" s="50"/>
      <c r="AM35" s="50"/>
      <c r="AN35" s="50"/>
      <c r="AO35" s="54"/>
      <c r="AP35" s="48"/>
      <c r="AQ35" s="48"/>
      <c r="AR35" s="39"/>
      <c r="BE35" s="38"/>
    </row>
    <row r="36" s="2" customFormat="1" ht="6.96" customHeight="1">
      <c r="A36" s="38"/>
      <c r="B36" s="39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9"/>
      <c r="BE36" s="38"/>
    </row>
    <row r="37" s="2" customFormat="1" ht="6.96" customHeight="1">
      <c r="A37" s="38"/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6"/>
      <c r="AP37" s="56"/>
      <c r="AQ37" s="56"/>
      <c r="AR37" s="39"/>
      <c r="BE37" s="38"/>
    </row>
    <row r="41" s="2" customFormat="1" ht="6.96" customHeight="1">
      <c r="A41" s="38"/>
      <c r="B41" s="57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39"/>
      <c r="BE41" s="38"/>
    </row>
    <row r="42" s="2" customFormat="1" ht="24.96" customHeight="1">
      <c r="A42" s="38"/>
      <c r="B42" s="39"/>
      <c r="C42" s="23" t="s">
        <v>51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9"/>
      <c r="BE42" s="38"/>
    </row>
    <row r="43" s="2" customFormat="1" ht="6.96" customHeight="1">
      <c r="A43" s="38"/>
      <c r="B43" s="39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9"/>
      <c r="BE43" s="38"/>
    </row>
    <row r="44" s="4" customFormat="1" ht="12" customHeight="1">
      <c r="A44" s="4"/>
      <c r="B44" s="59"/>
      <c r="C44" s="32" t="s">
        <v>14</v>
      </c>
      <c r="D44" s="4"/>
      <c r="E44" s="4"/>
      <c r="F44" s="4"/>
      <c r="G44" s="4"/>
      <c r="H44" s="4"/>
      <c r="I44" s="4"/>
      <c r="J44" s="4"/>
      <c r="K44" s="4"/>
      <c r="L44" s="4" t="str">
        <f>K5</f>
        <v>21-0610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59"/>
      <c r="BE44" s="4"/>
    </row>
    <row r="45" s="5" customFormat="1" ht="36.96" customHeight="1">
      <c r="A45" s="5"/>
      <c r="B45" s="60"/>
      <c r="C45" s="61" t="s">
        <v>17</v>
      </c>
      <c r="D45" s="5"/>
      <c r="E45" s="5"/>
      <c r="F45" s="5"/>
      <c r="G45" s="5"/>
      <c r="H45" s="5"/>
      <c r="I45" s="5"/>
      <c r="J45" s="5"/>
      <c r="K45" s="5"/>
      <c r="L45" s="62" t="str">
        <f>K6</f>
        <v>Stavební úpravy stavby na p.č.st.5 Bežerovice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60"/>
      <c r="BE45" s="5"/>
    </row>
    <row r="46" s="2" customFormat="1" ht="6.96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9"/>
      <c r="BE46" s="38"/>
    </row>
    <row r="47" s="2" customFormat="1" ht="12" customHeight="1">
      <c r="A47" s="38"/>
      <c r="B47" s="39"/>
      <c r="C47" s="32" t="s">
        <v>22</v>
      </c>
      <c r="D47" s="38"/>
      <c r="E47" s="38"/>
      <c r="F47" s="38"/>
      <c r="G47" s="38"/>
      <c r="H47" s="38"/>
      <c r="I47" s="38"/>
      <c r="J47" s="38"/>
      <c r="K47" s="38"/>
      <c r="L47" s="63" t="str">
        <f>IF(K8="","",K8)</f>
        <v>Bežerovice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2" t="s">
        <v>24</v>
      </c>
      <c r="AJ47" s="38"/>
      <c r="AK47" s="38"/>
      <c r="AL47" s="38"/>
      <c r="AM47" s="64" t="str">
        <f>IF(AN8= "","",AN8)</f>
        <v>10. 6. 2021</v>
      </c>
      <c r="AN47" s="64"/>
      <c r="AO47" s="38"/>
      <c r="AP47" s="38"/>
      <c r="AQ47" s="38"/>
      <c r="AR47" s="39"/>
      <c r="BE47" s="38"/>
    </row>
    <row r="48" s="2" customFormat="1" ht="6.96" customHeight="1">
      <c r="A48" s="38"/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9"/>
      <c r="BE48" s="38"/>
    </row>
    <row r="49" s="2" customFormat="1" ht="15.15" customHeight="1">
      <c r="A49" s="38"/>
      <c r="B49" s="39"/>
      <c r="C49" s="32" t="s">
        <v>26</v>
      </c>
      <c r="D49" s="38"/>
      <c r="E49" s="38"/>
      <c r="F49" s="38"/>
      <c r="G49" s="38"/>
      <c r="H49" s="38"/>
      <c r="I49" s="38"/>
      <c r="J49" s="38"/>
      <c r="K49" s="38"/>
      <c r="L49" s="4" t="str">
        <f>IF(E11= "","",E11)</f>
        <v xml:space="preserve"> 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2" t="s">
        <v>32</v>
      </c>
      <c r="AJ49" s="38"/>
      <c r="AK49" s="38"/>
      <c r="AL49" s="38"/>
      <c r="AM49" s="65" t="str">
        <f>IF(E17="","",E17)</f>
        <v>Ing.Marie Buzková, Kunžak</v>
      </c>
      <c r="AN49" s="4"/>
      <c r="AO49" s="4"/>
      <c r="AP49" s="4"/>
      <c r="AQ49" s="38"/>
      <c r="AR49" s="39"/>
      <c r="AS49" s="66" t="s">
        <v>52</v>
      </c>
      <c r="AT49" s="67"/>
      <c r="AU49" s="68"/>
      <c r="AV49" s="68"/>
      <c r="AW49" s="68"/>
      <c r="AX49" s="68"/>
      <c r="AY49" s="68"/>
      <c r="AZ49" s="68"/>
      <c r="BA49" s="68"/>
      <c r="BB49" s="68"/>
      <c r="BC49" s="68"/>
      <c r="BD49" s="69"/>
      <c r="BE49" s="38"/>
    </row>
    <row r="50" s="2" customFormat="1" ht="15.15" customHeight="1">
      <c r="A50" s="38"/>
      <c r="B50" s="39"/>
      <c r="C50" s="32" t="s">
        <v>30</v>
      </c>
      <c r="D50" s="38"/>
      <c r="E50" s="38"/>
      <c r="F50" s="38"/>
      <c r="G50" s="38"/>
      <c r="H50" s="38"/>
      <c r="I50" s="38"/>
      <c r="J50" s="38"/>
      <c r="K50" s="38"/>
      <c r="L50" s="4" t="str">
        <f>IF(E14= 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2" t="s">
        <v>35</v>
      </c>
      <c r="AJ50" s="38"/>
      <c r="AK50" s="38"/>
      <c r="AL50" s="38"/>
      <c r="AM50" s="65" t="str">
        <f>IF(E20="","",E20)</f>
        <v xml:space="preserve"> </v>
      </c>
      <c r="AN50" s="4"/>
      <c r="AO50" s="4"/>
      <c r="AP50" s="4"/>
      <c r="AQ50" s="38"/>
      <c r="AR50" s="39"/>
      <c r="AS50" s="70"/>
      <c r="AT50" s="71"/>
      <c r="AU50" s="72"/>
      <c r="AV50" s="72"/>
      <c r="AW50" s="72"/>
      <c r="AX50" s="72"/>
      <c r="AY50" s="72"/>
      <c r="AZ50" s="72"/>
      <c r="BA50" s="72"/>
      <c r="BB50" s="72"/>
      <c r="BC50" s="72"/>
      <c r="BD50" s="73"/>
      <c r="BE50" s="38"/>
    </row>
    <row r="51" s="2" customFormat="1" ht="10.8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9"/>
      <c r="AS51" s="70"/>
      <c r="AT51" s="71"/>
      <c r="AU51" s="72"/>
      <c r="AV51" s="72"/>
      <c r="AW51" s="72"/>
      <c r="AX51" s="72"/>
      <c r="AY51" s="72"/>
      <c r="AZ51" s="72"/>
      <c r="BA51" s="72"/>
      <c r="BB51" s="72"/>
      <c r="BC51" s="72"/>
      <c r="BD51" s="73"/>
      <c r="BE51" s="38"/>
    </row>
    <row r="52" s="2" customFormat="1" ht="29.28" customHeight="1">
      <c r="A52" s="38"/>
      <c r="B52" s="39"/>
      <c r="C52" s="74" t="s">
        <v>53</v>
      </c>
      <c r="D52" s="75"/>
      <c r="E52" s="75"/>
      <c r="F52" s="75"/>
      <c r="G52" s="75"/>
      <c r="H52" s="76"/>
      <c r="I52" s="77" t="s">
        <v>54</v>
      </c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8" t="s">
        <v>55</v>
      </c>
      <c r="AH52" s="75"/>
      <c r="AI52" s="75"/>
      <c r="AJ52" s="75"/>
      <c r="AK52" s="75"/>
      <c r="AL52" s="75"/>
      <c r="AM52" s="75"/>
      <c r="AN52" s="77" t="s">
        <v>56</v>
      </c>
      <c r="AO52" s="75"/>
      <c r="AP52" s="75"/>
      <c r="AQ52" s="79" t="s">
        <v>57</v>
      </c>
      <c r="AR52" s="39"/>
      <c r="AS52" s="80" t="s">
        <v>58</v>
      </c>
      <c r="AT52" s="81" t="s">
        <v>59</v>
      </c>
      <c r="AU52" s="81" t="s">
        <v>60</v>
      </c>
      <c r="AV52" s="81" t="s">
        <v>61</v>
      </c>
      <c r="AW52" s="81" t="s">
        <v>62</v>
      </c>
      <c r="AX52" s="81" t="s">
        <v>63</v>
      </c>
      <c r="AY52" s="81" t="s">
        <v>64</v>
      </c>
      <c r="AZ52" s="81" t="s">
        <v>65</v>
      </c>
      <c r="BA52" s="81" t="s">
        <v>66</v>
      </c>
      <c r="BB52" s="81" t="s">
        <v>67</v>
      </c>
      <c r="BC52" s="81" t="s">
        <v>68</v>
      </c>
      <c r="BD52" s="82" t="s">
        <v>69</v>
      </c>
      <c r="BE52" s="38"/>
    </row>
    <row r="53" s="2" customFormat="1" ht="10.8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9"/>
      <c r="AS53" s="83"/>
      <c r="AT53" s="84"/>
      <c r="AU53" s="84"/>
      <c r="AV53" s="84"/>
      <c r="AW53" s="84"/>
      <c r="AX53" s="84"/>
      <c r="AY53" s="84"/>
      <c r="AZ53" s="84"/>
      <c r="BA53" s="84"/>
      <c r="BB53" s="84"/>
      <c r="BC53" s="84"/>
      <c r="BD53" s="85"/>
      <c r="BE53" s="38"/>
    </row>
    <row r="54" s="6" customFormat="1" ht="32.4" customHeight="1">
      <c r="A54" s="6"/>
      <c r="B54" s="86"/>
      <c r="C54" s="87" t="s">
        <v>70</v>
      </c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9">
        <f>ROUND(AG55+SUM(AG58:AG60),2)</f>
        <v>0</v>
      </c>
      <c r="AH54" s="89"/>
      <c r="AI54" s="89"/>
      <c r="AJ54" s="89"/>
      <c r="AK54" s="89"/>
      <c r="AL54" s="89"/>
      <c r="AM54" s="89"/>
      <c r="AN54" s="90">
        <f>SUM(AG54,AT54)</f>
        <v>0</v>
      </c>
      <c r="AO54" s="90"/>
      <c r="AP54" s="90"/>
      <c r="AQ54" s="91" t="s">
        <v>3</v>
      </c>
      <c r="AR54" s="86"/>
      <c r="AS54" s="92">
        <f>ROUND(AS55+SUM(AS58:AS60),2)</f>
        <v>0</v>
      </c>
      <c r="AT54" s="93">
        <f>ROUND(SUM(AV54:AW54),2)</f>
        <v>0</v>
      </c>
      <c r="AU54" s="94">
        <f>ROUND(AU55+SUM(AU58:AU60),5)</f>
        <v>0</v>
      </c>
      <c r="AV54" s="93">
        <f>ROUND(AZ54*L29,2)</f>
        <v>0</v>
      </c>
      <c r="AW54" s="93">
        <f>ROUND(BA54*L30,2)</f>
        <v>0</v>
      </c>
      <c r="AX54" s="93">
        <f>ROUND(BB54*L29,2)</f>
        <v>0</v>
      </c>
      <c r="AY54" s="93">
        <f>ROUND(BC54*L30,2)</f>
        <v>0</v>
      </c>
      <c r="AZ54" s="93">
        <f>ROUND(AZ55+SUM(AZ58:AZ60),2)</f>
        <v>0</v>
      </c>
      <c r="BA54" s="93">
        <f>ROUND(BA55+SUM(BA58:BA60),2)</f>
        <v>0</v>
      </c>
      <c r="BB54" s="93">
        <f>ROUND(BB55+SUM(BB58:BB60),2)</f>
        <v>0</v>
      </c>
      <c r="BC54" s="93">
        <f>ROUND(BC55+SUM(BC58:BC60),2)</f>
        <v>0</v>
      </c>
      <c r="BD54" s="95">
        <f>ROUND(BD55+SUM(BD58:BD60),2)</f>
        <v>0</v>
      </c>
      <c r="BE54" s="6"/>
      <c r="BS54" s="96" t="s">
        <v>71</v>
      </c>
      <c r="BT54" s="96" t="s">
        <v>72</v>
      </c>
      <c r="BU54" s="97" t="s">
        <v>73</v>
      </c>
      <c r="BV54" s="96" t="s">
        <v>74</v>
      </c>
      <c r="BW54" s="96" t="s">
        <v>5</v>
      </c>
      <c r="BX54" s="96" t="s">
        <v>75</v>
      </c>
      <c r="CL54" s="96" t="s">
        <v>20</v>
      </c>
    </row>
    <row r="55" s="7" customFormat="1" ht="16.5" customHeight="1">
      <c r="A55" s="7"/>
      <c r="B55" s="98"/>
      <c r="C55" s="99"/>
      <c r="D55" s="100" t="s">
        <v>76</v>
      </c>
      <c r="E55" s="100"/>
      <c r="F55" s="100"/>
      <c r="G55" s="100"/>
      <c r="H55" s="100"/>
      <c r="I55" s="101"/>
      <c r="J55" s="100" t="s">
        <v>77</v>
      </c>
      <c r="K55" s="100"/>
      <c r="L55" s="100"/>
      <c r="M55" s="100"/>
      <c r="N55" s="100"/>
      <c r="O55" s="100"/>
      <c r="P55" s="100"/>
      <c r="Q55" s="100"/>
      <c r="R55" s="100"/>
      <c r="S55" s="100"/>
      <c r="T55" s="100"/>
      <c r="U55" s="100"/>
      <c r="V55" s="100"/>
      <c r="W55" s="100"/>
      <c r="X55" s="100"/>
      <c r="Y55" s="100"/>
      <c r="Z55" s="100"/>
      <c r="AA55" s="100"/>
      <c r="AB55" s="100"/>
      <c r="AC55" s="100"/>
      <c r="AD55" s="100"/>
      <c r="AE55" s="100"/>
      <c r="AF55" s="100"/>
      <c r="AG55" s="102">
        <f>ROUND(SUM(AG56:AG57),2)</f>
        <v>0</v>
      </c>
      <c r="AH55" s="101"/>
      <c r="AI55" s="101"/>
      <c r="AJ55" s="101"/>
      <c r="AK55" s="101"/>
      <c r="AL55" s="101"/>
      <c r="AM55" s="101"/>
      <c r="AN55" s="103">
        <f>SUM(AG55,AT55)</f>
        <v>0</v>
      </c>
      <c r="AO55" s="101"/>
      <c r="AP55" s="101"/>
      <c r="AQ55" s="104" t="s">
        <v>78</v>
      </c>
      <c r="AR55" s="98"/>
      <c r="AS55" s="105">
        <f>ROUND(SUM(AS56:AS57),2)</f>
        <v>0</v>
      </c>
      <c r="AT55" s="106">
        <f>ROUND(SUM(AV55:AW55),2)</f>
        <v>0</v>
      </c>
      <c r="AU55" s="107">
        <f>ROUND(SUM(AU56:AU57),5)</f>
        <v>0</v>
      </c>
      <c r="AV55" s="106">
        <f>ROUND(AZ55*L29,2)</f>
        <v>0</v>
      </c>
      <c r="AW55" s="106">
        <f>ROUND(BA55*L30,2)</f>
        <v>0</v>
      </c>
      <c r="AX55" s="106">
        <f>ROUND(BB55*L29,2)</f>
        <v>0</v>
      </c>
      <c r="AY55" s="106">
        <f>ROUND(BC55*L30,2)</f>
        <v>0</v>
      </c>
      <c r="AZ55" s="106">
        <f>ROUND(SUM(AZ56:AZ57),2)</f>
        <v>0</v>
      </c>
      <c r="BA55" s="106">
        <f>ROUND(SUM(BA56:BA57),2)</f>
        <v>0</v>
      </c>
      <c r="BB55" s="106">
        <f>ROUND(SUM(BB56:BB57),2)</f>
        <v>0</v>
      </c>
      <c r="BC55" s="106">
        <f>ROUND(SUM(BC56:BC57),2)</f>
        <v>0</v>
      </c>
      <c r="BD55" s="108">
        <f>ROUND(SUM(BD56:BD57),2)</f>
        <v>0</v>
      </c>
      <c r="BE55" s="7"/>
      <c r="BS55" s="109" t="s">
        <v>71</v>
      </c>
      <c r="BT55" s="109" t="s">
        <v>79</v>
      </c>
      <c r="BU55" s="109" t="s">
        <v>73</v>
      </c>
      <c r="BV55" s="109" t="s">
        <v>74</v>
      </c>
      <c r="BW55" s="109" t="s">
        <v>80</v>
      </c>
      <c r="BX55" s="109" t="s">
        <v>5</v>
      </c>
      <c r="CL55" s="109" t="s">
        <v>3</v>
      </c>
      <c r="CM55" s="109" t="s">
        <v>81</v>
      </c>
    </row>
    <row r="56" s="4" customFormat="1" ht="16.5" customHeight="1">
      <c r="A56" s="110" t="s">
        <v>82</v>
      </c>
      <c r="B56" s="59"/>
      <c r="C56" s="10"/>
      <c r="D56" s="10"/>
      <c r="E56" s="111" t="s">
        <v>79</v>
      </c>
      <c r="F56" s="111"/>
      <c r="G56" s="111"/>
      <c r="H56" s="111"/>
      <c r="I56" s="111"/>
      <c r="J56" s="10"/>
      <c r="K56" s="111" t="s">
        <v>83</v>
      </c>
      <c r="L56" s="111"/>
      <c r="M56" s="111"/>
      <c r="N56" s="111"/>
      <c r="O56" s="111"/>
      <c r="P56" s="111"/>
      <c r="Q56" s="111"/>
      <c r="R56" s="111"/>
      <c r="S56" s="111"/>
      <c r="T56" s="111"/>
      <c r="U56" s="111"/>
      <c r="V56" s="111"/>
      <c r="W56" s="111"/>
      <c r="X56" s="111"/>
      <c r="Y56" s="111"/>
      <c r="Z56" s="111"/>
      <c r="AA56" s="111"/>
      <c r="AB56" s="111"/>
      <c r="AC56" s="111"/>
      <c r="AD56" s="111"/>
      <c r="AE56" s="111"/>
      <c r="AF56" s="111"/>
      <c r="AG56" s="112">
        <f>'1 - vlastní objekt'!J32</f>
        <v>0</v>
      </c>
      <c r="AH56" s="10"/>
      <c r="AI56" s="10"/>
      <c r="AJ56" s="10"/>
      <c r="AK56" s="10"/>
      <c r="AL56" s="10"/>
      <c r="AM56" s="10"/>
      <c r="AN56" s="112">
        <f>SUM(AG56,AT56)</f>
        <v>0</v>
      </c>
      <c r="AO56" s="10"/>
      <c r="AP56" s="10"/>
      <c r="AQ56" s="113" t="s">
        <v>84</v>
      </c>
      <c r="AR56" s="59"/>
      <c r="AS56" s="114">
        <v>0</v>
      </c>
      <c r="AT56" s="115">
        <f>ROUND(SUM(AV56:AW56),2)</f>
        <v>0</v>
      </c>
      <c r="AU56" s="116">
        <f>'1 - vlastní objekt'!P107</f>
        <v>0</v>
      </c>
      <c r="AV56" s="115">
        <f>'1 - vlastní objekt'!J35</f>
        <v>0</v>
      </c>
      <c r="AW56" s="115">
        <f>'1 - vlastní objekt'!J36</f>
        <v>0</v>
      </c>
      <c r="AX56" s="115">
        <f>'1 - vlastní objekt'!J37</f>
        <v>0</v>
      </c>
      <c r="AY56" s="115">
        <f>'1 - vlastní objekt'!J38</f>
        <v>0</v>
      </c>
      <c r="AZ56" s="115">
        <f>'1 - vlastní objekt'!F35</f>
        <v>0</v>
      </c>
      <c r="BA56" s="115">
        <f>'1 - vlastní objekt'!F36</f>
        <v>0</v>
      </c>
      <c r="BB56" s="115">
        <f>'1 - vlastní objekt'!F37</f>
        <v>0</v>
      </c>
      <c r="BC56" s="115">
        <f>'1 - vlastní objekt'!F38</f>
        <v>0</v>
      </c>
      <c r="BD56" s="117">
        <f>'1 - vlastní objekt'!F39</f>
        <v>0</v>
      </c>
      <c r="BE56" s="4"/>
      <c r="BT56" s="27" t="s">
        <v>81</v>
      </c>
      <c r="BV56" s="27" t="s">
        <v>74</v>
      </c>
      <c r="BW56" s="27" t="s">
        <v>85</v>
      </c>
      <c r="BX56" s="27" t="s">
        <v>80</v>
      </c>
      <c r="CL56" s="27" t="s">
        <v>3</v>
      </c>
    </row>
    <row r="57" s="4" customFormat="1" ht="16.5" customHeight="1">
      <c r="A57" s="110" t="s">
        <v>82</v>
      </c>
      <c r="B57" s="59"/>
      <c r="C57" s="10"/>
      <c r="D57" s="10"/>
      <c r="E57" s="111" t="s">
        <v>81</v>
      </c>
      <c r="F57" s="111"/>
      <c r="G57" s="111"/>
      <c r="H57" s="111"/>
      <c r="I57" s="111"/>
      <c r="J57" s="10"/>
      <c r="K57" s="111" t="s">
        <v>86</v>
      </c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11"/>
      <c r="W57" s="111"/>
      <c r="X57" s="111"/>
      <c r="Y57" s="111"/>
      <c r="Z57" s="111"/>
      <c r="AA57" s="111"/>
      <c r="AB57" s="111"/>
      <c r="AC57" s="111"/>
      <c r="AD57" s="111"/>
      <c r="AE57" s="111"/>
      <c r="AF57" s="111"/>
      <c r="AG57" s="112">
        <f>'2 - venkovní úpravy - zpe...'!J32</f>
        <v>0</v>
      </c>
      <c r="AH57" s="10"/>
      <c r="AI57" s="10"/>
      <c r="AJ57" s="10"/>
      <c r="AK57" s="10"/>
      <c r="AL57" s="10"/>
      <c r="AM57" s="10"/>
      <c r="AN57" s="112">
        <f>SUM(AG57,AT57)</f>
        <v>0</v>
      </c>
      <c r="AO57" s="10"/>
      <c r="AP57" s="10"/>
      <c r="AQ57" s="113" t="s">
        <v>84</v>
      </c>
      <c r="AR57" s="59"/>
      <c r="AS57" s="114">
        <v>0</v>
      </c>
      <c r="AT57" s="115">
        <f>ROUND(SUM(AV57:AW57),2)</f>
        <v>0</v>
      </c>
      <c r="AU57" s="116">
        <f>'2 - venkovní úpravy - zpe...'!P91</f>
        <v>0</v>
      </c>
      <c r="AV57" s="115">
        <f>'2 - venkovní úpravy - zpe...'!J35</f>
        <v>0</v>
      </c>
      <c r="AW57" s="115">
        <f>'2 - venkovní úpravy - zpe...'!J36</f>
        <v>0</v>
      </c>
      <c r="AX57" s="115">
        <f>'2 - venkovní úpravy - zpe...'!J37</f>
        <v>0</v>
      </c>
      <c r="AY57" s="115">
        <f>'2 - venkovní úpravy - zpe...'!J38</f>
        <v>0</v>
      </c>
      <c r="AZ57" s="115">
        <f>'2 - venkovní úpravy - zpe...'!F35</f>
        <v>0</v>
      </c>
      <c r="BA57" s="115">
        <f>'2 - venkovní úpravy - zpe...'!F36</f>
        <v>0</v>
      </c>
      <c r="BB57" s="115">
        <f>'2 - venkovní úpravy - zpe...'!F37</f>
        <v>0</v>
      </c>
      <c r="BC57" s="115">
        <f>'2 - venkovní úpravy - zpe...'!F38</f>
        <v>0</v>
      </c>
      <c r="BD57" s="117">
        <f>'2 - venkovní úpravy - zpe...'!F39</f>
        <v>0</v>
      </c>
      <c r="BE57" s="4"/>
      <c r="BT57" s="27" t="s">
        <v>81</v>
      </c>
      <c r="BV57" s="27" t="s">
        <v>74</v>
      </c>
      <c r="BW57" s="27" t="s">
        <v>87</v>
      </c>
      <c r="BX57" s="27" t="s">
        <v>80</v>
      </c>
      <c r="CL57" s="27" t="s">
        <v>3</v>
      </c>
    </row>
    <row r="58" s="7" customFormat="1" ht="24.75" customHeight="1">
      <c r="A58" s="110" t="s">
        <v>82</v>
      </c>
      <c r="B58" s="98"/>
      <c r="C58" s="99"/>
      <c r="D58" s="100" t="s">
        <v>88</v>
      </c>
      <c r="E58" s="100"/>
      <c r="F58" s="100"/>
      <c r="G58" s="100"/>
      <c r="H58" s="100"/>
      <c r="I58" s="101"/>
      <c r="J58" s="100" t="s">
        <v>89</v>
      </c>
      <c r="K58" s="100"/>
      <c r="L58" s="100"/>
      <c r="M58" s="100"/>
      <c r="N58" s="100"/>
      <c r="O58" s="100"/>
      <c r="P58" s="100"/>
      <c r="Q58" s="100"/>
      <c r="R58" s="100"/>
      <c r="S58" s="100"/>
      <c r="T58" s="100"/>
      <c r="U58" s="100"/>
      <c r="V58" s="100"/>
      <c r="W58" s="100"/>
      <c r="X58" s="100"/>
      <c r="Y58" s="100"/>
      <c r="Z58" s="100"/>
      <c r="AA58" s="100"/>
      <c r="AB58" s="100"/>
      <c r="AC58" s="100"/>
      <c r="AD58" s="100"/>
      <c r="AE58" s="100"/>
      <c r="AF58" s="100"/>
      <c r="AG58" s="103">
        <f>'02 - zdravotechnické inst...'!J30</f>
        <v>0</v>
      </c>
      <c r="AH58" s="101"/>
      <c r="AI58" s="101"/>
      <c r="AJ58" s="101"/>
      <c r="AK58" s="101"/>
      <c r="AL58" s="101"/>
      <c r="AM58" s="101"/>
      <c r="AN58" s="103">
        <f>SUM(AG58,AT58)</f>
        <v>0</v>
      </c>
      <c r="AO58" s="101"/>
      <c r="AP58" s="101"/>
      <c r="AQ58" s="104" t="s">
        <v>78</v>
      </c>
      <c r="AR58" s="98"/>
      <c r="AS58" s="105">
        <v>0</v>
      </c>
      <c r="AT58" s="106">
        <f>ROUND(SUM(AV58:AW58),2)</f>
        <v>0</v>
      </c>
      <c r="AU58" s="107">
        <f>'02 - zdravotechnické inst...'!P88</f>
        <v>0</v>
      </c>
      <c r="AV58" s="106">
        <f>'02 - zdravotechnické inst...'!J33</f>
        <v>0</v>
      </c>
      <c r="AW58" s="106">
        <f>'02 - zdravotechnické inst...'!J34</f>
        <v>0</v>
      </c>
      <c r="AX58" s="106">
        <f>'02 - zdravotechnické inst...'!J35</f>
        <v>0</v>
      </c>
      <c r="AY58" s="106">
        <f>'02 - zdravotechnické inst...'!J36</f>
        <v>0</v>
      </c>
      <c r="AZ58" s="106">
        <f>'02 - zdravotechnické inst...'!F33</f>
        <v>0</v>
      </c>
      <c r="BA58" s="106">
        <f>'02 - zdravotechnické inst...'!F34</f>
        <v>0</v>
      </c>
      <c r="BB58" s="106">
        <f>'02 - zdravotechnické inst...'!F35</f>
        <v>0</v>
      </c>
      <c r="BC58" s="106">
        <f>'02 - zdravotechnické inst...'!F36</f>
        <v>0</v>
      </c>
      <c r="BD58" s="108">
        <f>'02 - zdravotechnické inst...'!F37</f>
        <v>0</v>
      </c>
      <c r="BE58" s="7"/>
      <c r="BT58" s="109" t="s">
        <v>79</v>
      </c>
      <c r="BV58" s="109" t="s">
        <v>74</v>
      </c>
      <c r="BW58" s="109" t="s">
        <v>90</v>
      </c>
      <c r="BX58" s="109" t="s">
        <v>5</v>
      </c>
      <c r="CL58" s="109" t="s">
        <v>3</v>
      </c>
      <c r="CM58" s="109" t="s">
        <v>81</v>
      </c>
    </row>
    <row r="59" s="7" customFormat="1" ht="16.5" customHeight="1">
      <c r="A59" s="110" t="s">
        <v>82</v>
      </c>
      <c r="B59" s="98"/>
      <c r="C59" s="99"/>
      <c r="D59" s="100" t="s">
        <v>91</v>
      </c>
      <c r="E59" s="100"/>
      <c r="F59" s="100"/>
      <c r="G59" s="100"/>
      <c r="H59" s="100"/>
      <c r="I59" s="101"/>
      <c r="J59" s="100" t="s">
        <v>92</v>
      </c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0"/>
      <c r="AB59" s="100"/>
      <c r="AC59" s="100"/>
      <c r="AD59" s="100"/>
      <c r="AE59" s="100"/>
      <c r="AF59" s="100"/>
      <c r="AG59" s="103">
        <f>'03 - elektroinstalace'!J30</f>
        <v>0</v>
      </c>
      <c r="AH59" s="101"/>
      <c r="AI59" s="101"/>
      <c r="AJ59" s="101"/>
      <c r="AK59" s="101"/>
      <c r="AL59" s="101"/>
      <c r="AM59" s="101"/>
      <c r="AN59" s="103">
        <f>SUM(AG59,AT59)</f>
        <v>0</v>
      </c>
      <c r="AO59" s="101"/>
      <c r="AP59" s="101"/>
      <c r="AQ59" s="104" t="s">
        <v>78</v>
      </c>
      <c r="AR59" s="98"/>
      <c r="AS59" s="105">
        <v>0</v>
      </c>
      <c r="AT59" s="106">
        <f>ROUND(SUM(AV59:AW59),2)</f>
        <v>0</v>
      </c>
      <c r="AU59" s="107">
        <f>'03 - elektroinstalace'!P87</f>
        <v>0</v>
      </c>
      <c r="AV59" s="106">
        <f>'03 - elektroinstalace'!J33</f>
        <v>0</v>
      </c>
      <c r="AW59" s="106">
        <f>'03 - elektroinstalace'!J34</f>
        <v>0</v>
      </c>
      <c r="AX59" s="106">
        <f>'03 - elektroinstalace'!J35</f>
        <v>0</v>
      </c>
      <c r="AY59" s="106">
        <f>'03 - elektroinstalace'!J36</f>
        <v>0</v>
      </c>
      <c r="AZ59" s="106">
        <f>'03 - elektroinstalace'!F33</f>
        <v>0</v>
      </c>
      <c r="BA59" s="106">
        <f>'03 - elektroinstalace'!F34</f>
        <v>0</v>
      </c>
      <c r="BB59" s="106">
        <f>'03 - elektroinstalace'!F35</f>
        <v>0</v>
      </c>
      <c r="BC59" s="106">
        <f>'03 - elektroinstalace'!F36</f>
        <v>0</v>
      </c>
      <c r="BD59" s="108">
        <f>'03 - elektroinstalace'!F37</f>
        <v>0</v>
      </c>
      <c r="BE59" s="7"/>
      <c r="BT59" s="109" t="s">
        <v>79</v>
      </c>
      <c r="BV59" s="109" t="s">
        <v>74</v>
      </c>
      <c r="BW59" s="109" t="s">
        <v>93</v>
      </c>
      <c r="BX59" s="109" t="s">
        <v>5</v>
      </c>
      <c r="CL59" s="109" t="s">
        <v>3</v>
      </c>
      <c r="CM59" s="109" t="s">
        <v>81</v>
      </c>
    </row>
    <row r="60" s="7" customFormat="1" ht="16.5" customHeight="1">
      <c r="A60" s="110" t="s">
        <v>82</v>
      </c>
      <c r="B60" s="98"/>
      <c r="C60" s="99"/>
      <c r="D60" s="100" t="s">
        <v>94</v>
      </c>
      <c r="E60" s="100"/>
      <c r="F60" s="100"/>
      <c r="G60" s="100"/>
      <c r="H60" s="100"/>
      <c r="I60" s="101"/>
      <c r="J60" s="100" t="s">
        <v>95</v>
      </c>
      <c r="K60" s="100"/>
      <c r="L60" s="100"/>
      <c r="M60" s="100"/>
      <c r="N60" s="100"/>
      <c r="O60" s="100"/>
      <c r="P60" s="100"/>
      <c r="Q60" s="100"/>
      <c r="R60" s="100"/>
      <c r="S60" s="100"/>
      <c r="T60" s="100"/>
      <c r="U60" s="100"/>
      <c r="V60" s="100"/>
      <c r="W60" s="100"/>
      <c r="X60" s="100"/>
      <c r="Y60" s="100"/>
      <c r="Z60" s="100"/>
      <c r="AA60" s="100"/>
      <c r="AB60" s="100"/>
      <c r="AC60" s="100"/>
      <c r="AD60" s="100"/>
      <c r="AE60" s="100"/>
      <c r="AF60" s="100"/>
      <c r="AG60" s="103">
        <f>'VON - vedlejší a ostatní ...'!J30</f>
        <v>0</v>
      </c>
      <c r="AH60" s="101"/>
      <c r="AI60" s="101"/>
      <c r="AJ60" s="101"/>
      <c r="AK60" s="101"/>
      <c r="AL60" s="101"/>
      <c r="AM60" s="101"/>
      <c r="AN60" s="103">
        <f>SUM(AG60,AT60)</f>
        <v>0</v>
      </c>
      <c r="AO60" s="101"/>
      <c r="AP60" s="101"/>
      <c r="AQ60" s="104" t="s">
        <v>94</v>
      </c>
      <c r="AR60" s="98"/>
      <c r="AS60" s="118">
        <v>0</v>
      </c>
      <c r="AT60" s="119">
        <f>ROUND(SUM(AV60:AW60),2)</f>
        <v>0</v>
      </c>
      <c r="AU60" s="120">
        <f>'VON - vedlejší a ostatní ...'!P83</f>
        <v>0</v>
      </c>
      <c r="AV60" s="119">
        <f>'VON - vedlejší a ostatní ...'!J33</f>
        <v>0</v>
      </c>
      <c r="AW60" s="119">
        <f>'VON - vedlejší a ostatní ...'!J34</f>
        <v>0</v>
      </c>
      <c r="AX60" s="119">
        <f>'VON - vedlejší a ostatní ...'!J35</f>
        <v>0</v>
      </c>
      <c r="AY60" s="119">
        <f>'VON - vedlejší a ostatní ...'!J36</f>
        <v>0</v>
      </c>
      <c r="AZ60" s="119">
        <f>'VON - vedlejší a ostatní ...'!F33</f>
        <v>0</v>
      </c>
      <c r="BA60" s="119">
        <f>'VON - vedlejší a ostatní ...'!F34</f>
        <v>0</v>
      </c>
      <c r="BB60" s="119">
        <f>'VON - vedlejší a ostatní ...'!F35</f>
        <v>0</v>
      </c>
      <c r="BC60" s="119">
        <f>'VON - vedlejší a ostatní ...'!F36</f>
        <v>0</v>
      </c>
      <c r="BD60" s="121">
        <f>'VON - vedlejší a ostatní ...'!F37</f>
        <v>0</v>
      </c>
      <c r="BE60" s="7"/>
      <c r="BT60" s="109" t="s">
        <v>79</v>
      </c>
      <c r="BV60" s="109" t="s">
        <v>74</v>
      </c>
      <c r="BW60" s="109" t="s">
        <v>96</v>
      </c>
      <c r="BX60" s="109" t="s">
        <v>5</v>
      </c>
      <c r="CL60" s="109" t="s">
        <v>3</v>
      </c>
      <c r="CM60" s="109" t="s">
        <v>81</v>
      </c>
    </row>
    <row r="61" s="2" customFormat="1" ht="30" customHeight="1">
      <c r="A61" s="38"/>
      <c r="B61" s="39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9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</row>
    <row r="62" s="2" customFormat="1" ht="6.96" customHeight="1">
      <c r="A62" s="38"/>
      <c r="B62" s="55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39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</row>
  </sheetData>
  <mergeCells count="62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1 - vlastní objekt'!C2" display="/"/>
    <hyperlink ref="A57" location="'2 - venkovní úpravy - zpe...'!C2" display="/"/>
    <hyperlink ref="A58" location="'02 - zdravotechnické inst...'!C2" display="/"/>
    <hyperlink ref="A59" location="'03 - elektroinstalace'!C2" display="/"/>
    <hyperlink ref="A60" location="'VON - vedlejší a ostatní 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85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="1" customFormat="1" ht="24.96" customHeight="1">
      <c r="B4" s="22"/>
      <c r="D4" s="23" t="s">
        <v>97</v>
      </c>
      <c r="L4" s="22"/>
      <c r="M4" s="122" t="s">
        <v>11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17</v>
      </c>
      <c r="L6" s="22"/>
    </row>
    <row r="7" s="1" customFormat="1" ht="16.5" customHeight="1">
      <c r="B7" s="22"/>
      <c r="E7" s="123" t="str">
        <f>'Rekapitulace stavby'!K6</f>
        <v>Stavební úpravy stavby na p.č.st.5 Bežerovice</v>
      </c>
      <c r="F7" s="32"/>
      <c r="G7" s="32"/>
      <c r="H7" s="32"/>
      <c r="L7" s="22"/>
    </row>
    <row r="8" s="1" customFormat="1" ht="12" customHeight="1">
      <c r="B8" s="22"/>
      <c r="D8" s="32" t="s">
        <v>98</v>
      </c>
      <c r="L8" s="22"/>
    </row>
    <row r="9" s="2" customFormat="1" ht="16.5" customHeight="1">
      <c r="A9" s="38"/>
      <c r="B9" s="39"/>
      <c r="C9" s="38"/>
      <c r="D9" s="38"/>
      <c r="E9" s="123" t="s">
        <v>99</v>
      </c>
      <c r="F9" s="38"/>
      <c r="G9" s="38"/>
      <c r="H9" s="38"/>
      <c r="I9" s="38"/>
      <c r="J9" s="38"/>
      <c r="K9" s="38"/>
      <c r="L9" s="12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39"/>
      <c r="C10" s="38"/>
      <c r="D10" s="32" t="s">
        <v>100</v>
      </c>
      <c r="E10" s="38"/>
      <c r="F10" s="38"/>
      <c r="G10" s="38"/>
      <c r="H10" s="38"/>
      <c r="I10" s="38"/>
      <c r="J10" s="38"/>
      <c r="K10" s="38"/>
      <c r="L10" s="12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39"/>
      <c r="C11" s="38"/>
      <c r="D11" s="38"/>
      <c r="E11" s="62" t="s">
        <v>101</v>
      </c>
      <c r="F11" s="38"/>
      <c r="G11" s="38"/>
      <c r="H11" s="38"/>
      <c r="I11" s="38"/>
      <c r="J11" s="38"/>
      <c r="K11" s="38"/>
      <c r="L11" s="12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12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39"/>
      <c r="C13" s="38"/>
      <c r="D13" s="32" t="s">
        <v>19</v>
      </c>
      <c r="E13" s="38"/>
      <c r="F13" s="27" t="s">
        <v>3</v>
      </c>
      <c r="G13" s="38"/>
      <c r="H13" s="38"/>
      <c r="I13" s="32" t="s">
        <v>21</v>
      </c>
      <c r="J13" s="27" t="s">
        <v>3</v>
      </c>
      <c r="K13" s="38"/>
      <c r="L13" s="12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22</v>
      </c>
      <c r="E14" s="38"/>
      <c r="F14" s="27" t="s">
        <v>23</v>
      </c>
      <c r="G14" s="38"/>
      <c r="H14" s="38"/>
      <c r="I14" s="32" t="s">
        <v>24</v>
      </c>
      <c r="J14" s="64" t="str">
        <f>'Rekapitulace stavby'!AN8</f>
        <v>10. 6. 2021</v>
      </c>
      <c r="K14" s="38"/>
      <c r="L14" s="12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12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39"/>
      <c r="C16" s="38"/>
      <c r="D16" s="32" t="s">
        <v>26</v>
      </c>
      <c r="E16" s="38"/>
      <c r="F16" s="38"/>
      <c r="G16" s="38"/>
      <c r="H16" s="38"/>
      <c r="I16" s="32" t="s">
        <v>27</v>
      </c>
      <c r="J16" s="27" t="str">
        <f>IF('Rekapitulace stavby'!AN10="","",'Rekapitulace stavby'!AN10)</f>
        <v/>
      </c>
      <c r="K16" s="38"/>
      <c r="L16" s="12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39"/>
      <c r="C17" s="38"/>
      <c r="D17" s="38"/>
      <c r="E17" s="27" t="str">
        <f>IF('Rekapitulace stavby'!E11="","",'Rekapitulace stavby'!E11)</f>
        <v xml:space="preserve"> </v>
      </c>
      <c r="F17" s="38"/>
      <c r="G17" s="38"/>
      <c r="H17" s="38"/>
      <c r="I17" s="32" t="s">
        <v>29</v>
      </c>
      <c r="J17" s="27" t="str">
        <f>IF('Rekapitulace stavby'!AN11="","",'Rekapitulace stavby'!AN11)</f>
        <v/>
      </c>
      <c r="K17" s="38"/>
      <c r="L17" s="12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12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39"/>
      <c r="C19" s="38"/>
      <c r="D19" s="32" t="s">
        <v>30</v>
      </c>
      <c r="E19" s="38"/>
      <c r="F19" s="38"/>
      <c r="G19" s="38"/>
      <c r="H19" s="38"/>
      <c r="I19" s="32" t="s">
        <v>27</v>
      </c>
      <c r="J19" s="33" t="str">
        <f>'Rekapitulace stavby'!AN13</f>
        <v>Vyplň údaj</v>
      </c>
      <c r="K19" s="38"/>
      <c r="L19" s="12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29</v>
      </c>
      <c r="J20" s="33" t="str">
        <f>'Rekapitulace stavby'!AN14</f>
        <v>Vyplň údaj</v>
      </c>
      <c r="K20" s="38"/>
      <c r="L20" s="12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12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39"/>
      <c r="C22" s="38"/>
      <c r="D22" s="32" t="s">
        <v>32</v>
      </c>
      <c r="E22" s="38"/>
      <c r="F22" s="38"/>
      <c r="G22" s="38"/>
      <c r="H22" s="38"/>
      <c r="I22" s="32" t="s">
        <v>27</v>
      </c>
      <c r="J22" s="27" t="s">
        <v>3</v>
      </c>
      <c r="K22" s="38"/>
      <c r="L22" s="12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39"/>
      <c r="C23" s="38"/>
      <c r="D23" s="38"/>
      <c r="E23" s="27" t="s">
        <v>33</v>
      </c>
      <c r="F23" s="38"/>
      <c r="G23" s="38"/>
      <c r="H23" s="38"/>
      <c r="I23" s="32" t="s">
        <v>29</v>
      </c>
      <c r="J23" s="27" t="s">
        <v>3</v>
      </c>
      <c r="K23" s="38"/>
      <c r="L23" s="12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12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39"/>
      <c r="C25" s="38"/>
      <c r="D25" s="32" t="s">
        <v>35</v>
      </c>
      <c r="E25" s="38"/>
      <c r="F25" s="38"/>
      <c r="G25" s="38"/>
      <c r="H25" s="38"/>
      <c r="I25" s="32" t="s">
        <v>27</v>
      </c>
      <c r="J25" s="27" t="str">
        <f>IF('Rekapitulace stavby'!AN19="","",'Rekapitulace stavby'!AN19)</f>
        <v/>
      </c>
      <c r="K25" s="38"/>
      <c r="L25" s="12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29</v>
      </c>
      <c r="J26" s="27" t="str">
        <f>IF('Rekapitulace stavby'!AN20="","",'Rekapitulace stavby'!AN20)</f>
        <v/>
      </c>
      <c r="K26" s="38"/>
      <c r="L26" s="12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12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39"/>
      <c r="C28" s="38"/>
      <c r="D28" s="32" t="s">
        <v>36</v>
      </c>
      <c r="E28" s="38"/>
      <c r="F28" s="38"/>
      <c r="G28" s="38"/>
      <c r="H28" s="38"/>
      <c r="I28" s="38"/>
      <c r="J28" s="38"/>
      <c r="K28" s="38"/>
      <c r="L28" s="12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25"/>
      <c r="B29" s="126"/>
      <c r="C29" s="125"/>
      <c r="D29" s="125"/>
      <c r="E29" s="36" t="s">
        <v>3</v>
      </c>
      <c r="F29" s="36"/>
      <c r="G29" s="36"/>
      <c r="H29" s="36"/>
      <c r="I29" s="125"/>
      <c r="J29" s="125"/>
      <c r="K29" s="125"/>
      <c r="L29" s="127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="2" customFormat="1" ht="6.96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12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2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39"/>
      <c r="C32" s="38"/>
      <c r="D32" s="128" t="s">
        <v>38</v>
      </c>
      <c r="E32" s="38"/>
      <c r="F32" s="38"/>
      <c r="G32" s="38"/>
      <c r="H32" s="38"/>
      <c r="I32" s="38"/>
      <c r="J32" s="90">
        <f>ROUND(J107, 2)</f>
        <v>0</v>
      </c>
      <c r="K32" s="38"/>
      <c r="L32" s="12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39"/>
      <c r="C33" s="38"/>
      <c r="D33" s="84"/>
      <c r="E33" s="84"/>
      <c r="F33" s="84"/>
      <c r="G33" s="84"/>
      <c r="H33" s="84"/>
      <c r="I33" s="84"/>
      <c r="J33" s="84"/>
      <c r="K33" s="84"/>
      <c r="L33" s="12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8"/>
      <c r="F34" s="43" t="s">
        <v>40</v>
      </c>
      <c r="G34" s="38"/>
      <c r="H34" s="38"/>
      <c r="I34" s="43" t="s">
        <v>39</v>
      </c>
      <c r="J34" s="43" t="s">
        <v>41</v>
      </c>
      <c r="K34" s="38"/>
      <c r="L34" s="12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39"/>
      <c r="C35" s="38"/>
      <c r="D35" s="129" t="s">
        <v>42</v>
      </c>
      <c r="E35" s="32" t="s">
        <v>43</v>
      </c>
      <c r="F35" s="130">
        <f>ROUND((SUM(BE107:BE604)),  2)</f>
        <v>0</v>
      </c>
      <c r="G35" s="38"/>
      <c r="H35" s="38"/>
      <c r="I35" s="131">
        <v>0.20999999999999999</v>
      </c>
      <c r="J35" s="130">
        <f>ROUND(((SUM(BE107:BE604))*I35),  2)</f>
        <v>0</v>
      </c>
      <c r="K35" s="38"/>
      <c r="L35" s="12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39"/>
      <c r="C36" s="38"/>
      <c r="D36" s="38"/>
      <c r="E36" s="32" t="s">
        <v>44</v>
      </c>
      <c r="F36" s="130">
        <f>ROUND((SUM(BF107:BF604)),  2)</f>
        <v>0</v>
      </c>
      <c r="G36" s="38"/>
      <c r="H36" s="38"/>
      <c r="I36" s="131">
        <v>0.14999999999999999</v>
      </c>
      <c r="J36" s="130">
        <f>ROUND(((SUM(BF107:BF604))*I36),  2)</f>
        <v>0</v>
      </c>
      <c r="K36" s="38"/>
      <c r="L36" s="12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45</v>
      </c>
      <c r="F37" s="130">
        <f>ROUND((SUM(BG107:BG604)),  2)</f>
        <v>0</v>
      </c>
      <c r="G37" s="38"/>
      <c r="H37" s="38"/>
      <c r="I37" s="131">
        <v>0.20999999999999999</v>
      </c>
      <c r="J37" s="130">
        <f>0</f>
        <v>0</v>
      </c>
      <c r="K37" s="38"/>
      <c r="L37" s="12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39"/>
      <c r="C38" s="38"/>
      <c r="D38" s="38"/>
      <c r="E38" s="32" t="s">
        <v>46</v>
      </c>
      <c r="F38" s="130">
        <f>ROUND((SUM(BH107:BH604)),  2)</f>
        <v>0</v>
      </c>
      <c r="G38" s="38"/>
      <c r="H38" s="38"/>
      <c r="I38" s="131">
        <v>0.14999999999999999</v>
      </c>
      <c r="J38" s="130">
        <f>0</f>
        <v>0</v>
      </c>
      <c r="K38" s="38"/>
      <c r="L38" s="12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39"/>
      <c r="C39" s="38"/>
      <c r="D39" s="38"/>
      <c r="E39" s="32" t="s">
        <v>47</v>
      </c>
      <c r="F39" s="130">
        <f>ROUND((SUM(BI107:BI604)),  2)</f>
        <v>0</v>
      </c>
      <c r="G39" s="38"/>
      <c r="H39" s="38"/>
      <c r="I39" s="131">
        <v>0</v>
      </c>
      <c r="J39" s="130">
        <f>0</f>
        <v>0</v>
      </c>
      <c r="K39" s="38"/>
      <c r="L39" s="12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12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39"/>
      <c r="C41" s="132"/>
      <c r="D41" s="133" t="s">
        <v>48</v>
      </c>
      <c r="E41" s="76"/>
      <c r="F41" s="76"/>
      <c r="G41" s="134" t="s">
        <v>49</v>
      </c>
      <c r="H41" s="135" t="s">
        <v>50</v>
      </c>
      <c r="I41" s="76"/>
      <c r="J41" s="136">
        <f>SUM(J32:J39)</f>
        <v>0</v>
      </c>
      <c r="K41" s="137"/>
      <c r="L41" s="12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12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12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102</v>
      </c>
      <c r="D47" s="38"/>
      <c r="E47" s="38"/>
      <c r="F47" s="38"/>
      <c r="G47" s="38"/>
      <c r="H47" s="38"/>
      <c r="I47" s="38"/>
      <c r="J47" s="38"/>
      <c r="K47" s="38"/>
      <c r="L47" s="12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12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17</v>
      </c>
      <c r="D49" s="38"/>
      <c r="E49" s="38"/>
      <c r="F49" s="38"/>
      <c r="G49" s="38"/>
      <c r="H49" s="38"/>
      <c r="I49" s="38"/>
      <c r="J49" s="38"/>
      <c r="K49" s="38"/>
      <c r="L49" s="12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38"/>
      <c r="D50" s="38"/>
      <c r="E50" s="123" t="str">
        <f>E7</f>
        <v>Stavební úpravy stavby na p.č.st.5 Bežerovice</v>
      </c>
      <c r="F50" s="32"/>
      <c r="G50" s="32"/>
      <c r="H50" s="32"/>
      <c r="I50" s="38"/>
      <c r="J50" s="38"/>
      <c r="K50" s="38"/>
      <c r="L50" s="12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2"/>
      <c r="C51" s="32" t="s">
        <v>98</v>
      </c>
      <c r="L51" s="22"/>
    </row>
    <row r="52" s="2" customFormat="1" ht="16.5" customHeight="1">
      <c r="A52" s="38"/>
      <c r="B52" s="39"/>
      <c r="C52" s="38"/>
      <c r="D52" s="38"/>
      <c r="E52" s="123" t="s">
        <v>99</v>
      </c>
      <c r="F52" s="38"/>
      <c r="G52" s="38"/>
      <c r="H52" s="38"/>
      <c r="I52" s="38"/>
      <c r="J52" s="38"/>
      <c r="K52" s="38"/>
      <c r="L52" s="12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100</v>
      </c>
      <c r="D53" s="38"/>
      <c r="E53" s="38"/>
      <c r="F53" s="38"/>
      <c r="G53" s="38"/>
      <c r="H53" s="38"/>
      <c r="I53" s="38"/>
      <c r="J53" s="38"/>
      <c r="K53" s="38"/>
      <c r="L53" s="12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6.5" customHeight="1">
      <c r="A54" s="38"/>
      <c r="B54" s="39"/>
      <c r="C54" s="38"/>
      <c r="D54" s="38"/>
      <c r="E54" s="62" t="str">
        <f>E11</f>
        <v>1 - vlastní objekt</v>
      </c>
      <c r="F54" s="38"/>
      <c r="G54" s="38"/>
      <c r="H54" s="38"/>
      <c r="I54" s="38"/>
      <c r="J54" s="38"/>
      <c r="K54" s="38"/>
      <c r="L54" s="12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38"/>
      <c r="D55" s="38"/>
      <c r="E55" s="38"/>
      <c r="F55" s="38"/>
      <c r="G55" s="38"/>
      <c r="H55" s="38"/>
      <c r="I55" s="38"/>
      <c r="J55" s="38"/>
      <c r="K55" s="38"/>
      <c r="L55" s="12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22</v>
      </c>
      <c r="D56" s="38"/>
      <c r="E56" s="38"/>
      <c r="F56" s="27" t="str">
        <f>F14</f>
        <v>Bežerovice</v>
      </c>
      <c r="G56" s="38"/>
      <c r="H56" s="38"/>
      <c r="I56" s="32" t="s">
        <v>24</v>
      </c>
      <c r="J56" s="64" t="str">
        <f>IF(J14="","",J14)</f>
        <v>10. 6. 2021</v>
      </c>
      <c r="K56" s="38"/>
      <c r="L56" s="12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38"/>
      <c r="D57" s="38"/>
      <c r="E57" s="38"/>
      <c r="F57" s="38"/>
      <c r="G57" s="38"/>
      <c r="H57" s="38"/>
      <c r="I57" s="38"/>
      <c r="J57" s="38"/>
      <c r="K57" s="38"/>
      <c r="L57" s="12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25.65" customHeight="1">
      <c r="A58" s="38"/>
      <c r="B58" s="39"/>
      <c r="C58" s="32" t="s">
        <v>26</v>
      </c>
      <c r="D58" s="38"/>
      <c r="E58" s="38"/>
      <c r="F58" s="27" t="str">
        <f>E17</f>
        <v xml:space="preserve"> </v>
      </c>
      <c r="G58" s="38"/>
      <c r="H58" s="38"/>
      <c r="I58" s="32" t="s">
        <v>32</v>
      </c>
      <c r="J58" s="36" t="str">
        <f>E23</f>
        <v>Ing.Marie Buzková, Kunžak</v>
      </c>
      <c r="K58" s="38"/>
      <c r="L58" s="12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30</v>
      </c>
      <c r="D59" s="38"/>
      <c r="E59" s="38"/>
      <c r="F59" s="27" t="str">
        <f>IF(E20="","",E20)</f>
        <v>Vyplň údaj</v>
      </c>
      <c r="G59" s="38"/>
      <c r="H59" s="38"/>
      <c r="I59" s="32" t="s">
        <v>35</v>
      </c>
      <c r="J59" s="36" t="str">
        <f>E26</f>
        <v xml:space="preserve"> </v>
      </c>
      <c r="K59" s="38"/>
      <c r="L59" s="12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38"/>
      <c r="D60" s="38"/>
      <c r="E60" s="38"/>
      <c r="F60" s="38"/>
      <c r="G60" s="38"/>
      <c r="H60" s="38"/>
      <c r="I60" s="38"/>
      <c r="J60" s="38"/>
      <c r="K60" s="38"/>
      <c r="L60" s="12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38" t="s">
        <v>103</v>
      </c>
      <c r="D61" s="132"/>
      <c r="E61" s="132"/>
      <c r="F61" s="132"/>
      <c r="G61" s="132"/>
      <c r="H61" s="132"/>
      <c r="I61" s="132"/>
      <c r="J61" s="139" t="s">
        <v>104</v>
      </c>
      <c r="K61" s="132"/>
      <c r="L61" s="12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38"/>
      <c r="D62" s="38"/>
      <c r="E62" s="38"/>
      <c r="F62" s="38"/>
      <c r="G62" s="38"/>
      <c r="H62" s="38"/>
      <c r="I62" s="38"/>
      <c r="J62" s="38"/>
      <c r="K62" s="38"/>
      <c r="L62" s="12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40" t="s">
        <v>70</v>
      </c>
      <c r="D63" s="38"/>
      <c r="E63" s="38"/>
      <c r="F63" s="38"/>
      <c r="G63" s="38"/>
      <c r="H63" s="38"/>
      <c r="I63" s="38"/>
      <c r="J63" s="90">
        <f>J107</f>
        <v>0</v>
      </c>
      <c r="K63" s="38"/>
      <c r="L63" s="12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9" t="s">
        <v>105</v>
      </c>
    </row>
    <row r="64" s="9" customFormat="1" ht="24.96" customHeight="1">
      <c r="A64" s="9"/>
      <c r="B64" s="141"/>
      <c r="C64" s="9"/>
      <c r="D64" s="142" t="s">
        <v>106</v>
      </c>
      <c r="E64" s="143"/>
      <c r="F64" s="143"/>
      <c r="G64" s="143"/>
      <c r="H64" s="143"/>
      <c r="I64" s="143"/>
      <c r="J64" s="144">
        <f>J108</f>
        <v>0</v>
      </c>
      <c r="K64" s="9"/>
      <c r="L64" s="14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45"/>
      <c r="C65" s="10"/>
      <c r="D65" s="146" t="s">
        <v>107</v>
      </c>
      <c r="E65" s="147"/>
      <c r="F65" s="147"/>
      <c r="G65" s="147"/>
      <c r="H65" s="147"/>
      <c r="I65" s="147"/>
      <c r="J65" s="148">
        <f>J109</f>
        <v>0</v>
      </c>
      <c r="K65" s="10"/>
      <c r="L65" s="14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45"/>
      <c r="C66" s="10"/>
      <c r="D66" s="146" t="s">
        <v>108</v>
      </c>
      <c r="E66" s="147"/>
      <c r="F66" s="147"/>
      <c r="G66" s="147"/>
      <c r="H66" s="147"/>
      <c r="I66" s="147"/>
      <c r="J66" s="148">
        <f>J128</f>
        <v>0</v>
      </c>
      <c r="K66" s="10"/>
      <c r="L66" s="14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45"/>
      <c r="C67" s="10"/>
      <c r="D67" s="146" t="s">
        <v>109</v>
      </c>
      <c r="E67" s="147"/>
      <c r="F67" s="147"/>
      <c r="G67" s="147"/>
      <c r="H67" s="147"/>
      <c r="I67" s="147"/>
      <c r="J67" s="148">
        <f>J133</f>
        <v>0</v>
      </c>
      <c r="K67" s="10"/>
      <c r="L67" s="14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45"/>
      <c r="C68" s="10"/>
      <c r="D68" s="146" t="s">
        <v>110</v>
      </c>
      <c r="E68" s="147"/>
      <c r="F68" s="147"/>
      <c r="G68" s="147"/>
      <c r="H68" s="147"/>
      <c r="I68" s="147"/>
      <c r="J68" s="148">
        <f>J140</f>
        <v>0</v>
      </c>
      <c r="K68" s="10"/>
      <c r="L68" s="14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45"/>
      <c r="C69" s="10"/>
      <c r="D69" s="146" t="s">
        <v>111</v>
      </c>
      <c r="E69" s="147"/>
      <c r="F69" s="147"/>
      <c r="G69" s="147"/>
      <c r="H69" s="147"/>
      <c r="I69" s="147"/>
      <c r="J69" s="148">
        <f>J255</f>
        <v>0</v>
      </c>
      <c r="K69" s="10"/>
      <c r="L69" s="14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10" customFormat="1" ht="19.92" customHeight="1">
      <c r="A70" s="10"/>
      <c r="B70" s="145"/>
      <c r="C70" s="10"/>
      <c r="D70" s="146" t="s">
        <v>112</v>
      </c>
      <c r="E70" s="147"/>
      <c r="F70" s="147"/>
      <c r="G70" s="147"/>
      <c r="H70" s="147"/>
      <c r="I70" s="147"/>
      <c r="J70" s="148">
        <f>J331</f>
        <v>0</v>
      </c>
      <c r="K70" s="10"/>
      <c r="L70" s="145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="10" customFormat="1" ht="19.92" customHeight="1">
      <c r="A71" s="10"/>
      <c r="B71" s="145"/>
      <c r="C71" s="10"/>
      <c r="D71" s="146" t="s">
        <v>113</v>
      </c>
      <c r="E71" s="147"/>
      <c r="F71" s="147"/>
      <c r="G71" s="147"/>
      <c r="H71" s="147"/>
      <c r="I71" s="147"/>
      <c r="J71" s="148">
        <f>J340</f>
        <v>0</v>
      </c>
      <c r="K71" s="10"/>
      <c r="L71" s="145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="9" customFormat="1" ht="24.96" customHeight="1">
      <c r="A72" s="9"/>
      <c r="B72" s="141"/>
      <c r="C72" s="9"/>
      <c r="D72" s="142" t="s">
        <v>114</v>
      </c>
      <c r="E72" s="143"/>
      <c r="F72" s="143"/>
      <c r="G72" s="143"/>
      <c r="H72" s="143"/>
      <c r="I72" s="143"/>
      <c r="J72" s="144">
        <f>J342</f>
        <v>0</v>
      </c>
      <c r="K72" s="9"/>
      <c r="L72" s="14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="10" customFormat="1" ht="19.92" customHeight="1">
      <c r="A73" s="10"/>
      <c r="B73" s="145"/>
      <c r="C73" s="10"/>
      <c r="D73" s="146" t="s">
        <v>115</v>
      </c>
      <c r="E73" s="147"/>
      <c r="F73" s="147"/>
      <c r="G73" s="147"/>
      <c r="H73" s="147"/>
      <c r="I73" s="147"/>
      <c r="J73" s="148">
        <f>J343</f>
        <v>0</v>
      </c>
      <c r="K73" s="10"/>
      <c r="L73" s="145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="10" customFormat="1" ht="19.92" customHeight="1">
      <c r="A74" s="10"/>
      <c r="B74" s="145"/>
      <c r="C74" s="10"/>
      <c r="D74" s="146" t="s">
        <v>116</v>
      </c>
      <c r="E74" s="147"/>
      <c r="F74" s="147"/>
      <c r="G74" s="147"/>
      <c r="H74" s="147"/>
      <c r="I74" s="147"/>
      <c r="J74" s="148">
        <f>J357</f>
        <v>0</v>
      </c>
      <c r="K74" s="10"/>
      <c r="L74" s="145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="10" customFormat="1" ht="19.92" customHeight="1">
      <c r="A75" s="10"/>
      <c r="B75" s="145"/>
      <c r="C75" s="10"/>
      <c r="D75" s="146" t="s">
        <v>117</v>
      </c>
      <c r="E75" s="147"/>
      <c r="F75" s="147"/>
      <c r="G75" s="147"/>
      <c r="H75" s="147"/>
      <c r="I75" s="147"/>
      <c r="J75" s="148">
        <f>J371</f>
        <v>0</v>
      </c>
      <c r="K75" s="10"/>
      <c r="L75" s="145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="10" customFormat="1" ht="19.92" customHeight="1">
      <c r="A76" s="10"/>
      <c r="B76" s="145"/>
      <c r="C76" s="10"/>
      <c r="D76" s="146" t="s">
        <v>118</v>
      </c>
      <c r="E76" s="147"/>
      <c r="F76" s="147"/>
      <c r="G76" s="147"/>
      <c r="H76" s="147"/>
      <c r="I76" s="147"/>
      <c r="J76" s="148">
        <f>J389</f>
        <v>0</v>
      </c>
      <c r="K76" s="10"/>
      <c r="L76" s="145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="10" customFormat="1" ht="19.92" customHeight="1">
      <c r="A77" s="10"/>
      <c r="B77" s="145"/>
      <c r="C77" s="10"/>
      <c r="D77" s="146" t="s">
        <v>119</v>
      </c>
      <c r="E77" s="147"/>
      <c r="F77" s="147"/>
      <c r="G77" s="147"/>
      <c r="H77" s="147"/>
      <c r="I77" s="147"/>
      <c r="J77" s="148">
        <f>J399</f>
        <v>0</v>
      </c>
      <c r="K77" s="10"/>
      <c r="L77" s="145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="10" customFormat="1" ht="19.92" customHeight="1">
      <c r="A78" s="10"/>
      <c r="B78" s="145"/>
      <c r="C78" s="10"/>
      <c r="D78" s="146" t="s">
        <v>120</v>
      </c>
      <c r="E78" s="147"/>
      <c r="F78" s="147"/>
      <c r="G78" s="147"/>
      <c r="H78" s="147"/>
      <c r="I78" s="147"/>
      <c r="J78" s="148">
        <f>J402</f>
        <v>0</v>
      </c>
      <c r="K78" s="10"/>
      <c r="L78" s="145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="10" customFormat="1" ht="19.92" customHeight="1">
      <c r="A79" s="10"/>
      <c r="B79" s="145"/>
      <c r="C79" s="10"/>
      <c r="D79" s="146" t="s">
        <v>121</v>
      </c>
      <c r="E79" s="147"/>
      <c r="F79" s="147"/>
      <c r="G79" s="147"/>
      <c r="H79" s="147"/>
      <c r="I79" s="147"/>
      <c r="J79" s="148">
        <f>J470</f>
        <v>0</v>
      </c>
      <c r="K79" s="10"/>
      <c r="L79" s="145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="10" customFormat="1" ht="19.92" customHeight="1">
      <c r="A80" s="10"/>
      <c r="B80" s="145"/>
      <c r="C80" s="10"/>
      <c r="D80" s="146" t="s">
        <v>122</v>
      </c>
      <c r="E80" s="147"/>
      <c r="F80" s="147"/>
      <c r="G80" s="147"/>
      <c r="H80" s="147"/>
      <c r="I80" s="147"/>
      <c r="J80" s="148">
        <f>J479</f>
        <v>0</v>
      </c>
      <c r="K80" s="10"/>
      <c r="L80" s="145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="10" customFormat="1" ht="19.92" customHeight="1">
      <c r="A81" s="10"/>
      <c r="B81" s="145"/>
      <c r="C81" s="10"/>
      <c r="D81" s="146" t="s">
        <v>123</v>
      </c>
      <c r="E81" s="147"/>
      <c r="F81" s="147"/>
      <c r="G81" s="147"/>
      <c r="H81" s="147"/>
      <c r="I81" s="147"/>
      <c r="J81" s="148">
        <f>J502</f>
        <v>0</v>
      </c>
      <c r="K81" s="10"/>
      <c r="L81" s="145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="10" customFormat="1" ht="19.92" customHeight="1">
      <c r="A82" s="10"/>
      <c r="B82" s="145"/>
      <c r="C82" s="10"/>
      <c r="D82" s="146" t="s">
        <v>124</v>
      </c>
      <c r="E82" s="147"/>
      <c r="F82" s="147"/>
      <c r="G82" s="147"/>
      <c r="H82" s="147"/>
      <c r="I82" s="147"/>
      <c r="J82" s="148">
        <f>J507</f>
        <v>0</v>
      </c>
      <c r="K82" s="10"/>
      <c r="L82" s="145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="10" customFormat="1" ht="19.92" customHeight="1">
      <c r="A83" s="10"/>
      <c r="B83" s="145"/>
      <c r="C83" s="10"/>
      <c r="D83" s="146" t="s">
        <v>125</v>
      </c>
      <c r="E83" s="147"/>
      <c r="F83" s="147"/>
      <c r="G83" s="147"/>
      <c r="H83" s="147"/>
      <c r="I83" s="147"/>
      <c r="J83" s="148">
        <f>J538</f>
        <v>0</v>
      </c>
      <c r="K83" s="10"/>
      <c r="L83" s="145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="10" customFormat="1" ht="19.92" customHeight="1">
      <c r="A84" s="10"/>
      <c r="B84" s="145"/>
      <c r="C84" s="10"/>
      <c r="D84" s="146" t="s">
        <v>126</v>
      </c>
      <c r="E84" s="147"/>
      <c r="F84" s="147"/>
      <c r="G84" s="147"/>
      <c r="H84" s="147"/>
      <c r="I84" s="147"/>
      <c r="J84" s="148">
        <f>J589</f>
        <v>0</v>
      </c>
      <c r="K84" s="10"/>
      <c r="L84" s="145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="9" customFormat="1" ht="24.96" customHeight="1">
      <c r="A85" s="9"/>
      <c r="B85" s="141"/>
      <c r="C85" s="9"/>
      <c r="D85" s="142" t="s">
        <v>127</v>
      </c>
      <c r="E85" s="143"/>
      <c r="F85" s="143"/>
      <c r="G85" s="143"/>
      <c r="H85" s="143"/>
      <c r="I85" s="143"/>
      <c r="J85" s="144">
        <f>J598</f>
        <v>0</v>
      </c>
      <c r="K85" s="9"/>
      <c r="L85" s="141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</row>
    <row r="86" s="2" customFormat="1" ht="21.84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12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6.96" customHeight="1">
      <c r="A87" s="38"/>
      <c r="B87" s="55"/>
      <c r="C87" s="56"/>
      <c r="D87" s="56"/>
      <c r="E87" s="56"/>
      <c r="F87" s="56"/>
      <c r="G87" s="56"/>
      <c r="H87" s="56"/>
      <c r="I87" s="56"/>
      <c r="J87" s="56"/>
      <c r="K87" s="56"/>
      <c r="L87" s="12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91" s="2" customFormat="1" ht="6.96" customHeight="1">
      <c r="A91" s="38"/>
      <c r="B91" s="57"/>
      <c r="C91" s="58"/>
      <c r="D91" s="58"/>
      <c r="E91" s="58"/>
      <c r="F91" s="58"/>
      <c r="G91" s="58"/>
      <c r="H91" s="58"/>
      <c r="I91" s="58"/>
      <c r="J91" s="58"/>
      <c r="K91" s="58"/>
      <c r="L91" s="124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24.96" customHeight="1">
      <c r="A92" s="38"/>
      <c r="B92" s="39"/>
      <c r="C92" s="23" t="s">
        <v>128</v>
      </c>
      <c r="D92" s="38"/>
      <c r="E92" s="38"/>
      <c r="F92" s="38"/>
      <c r="G92" s="38"/>
      <c r="H92" s="38"/>
      <c r="I92" s="38"/>
      <c r="J92" s="38"/>
      <c r="K92" s="38"/>
      <c r="L92" s="124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6.96" customHeight="1">
      <c r="A93" s="38"/>
      <c r="B93" s="39"/>
      <c r="C93" s="38"/>
      <c r="D93" s="38"/>
      <c r="E93" s="38"/>
      <c r="F93" s="38"/>
      <c r="G93" s="38"/>
      <c r="H93" s="38"/>
      <c r="I93" s="38"/>
      <c r="J93" s="38"/>
      <c r="K93" s="38"/>
      <c r="L93" s="124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2" customHeight="1">
      <c r="A94" s="38"/>
      <c r="B94" s="39"/>
      <c r="C94" s="32" t="s">
        <v>17</v>
      </c>
      <c r="D94" s="38"/>
      <c r="E94" s="38"/>
      <c r="F94" s="38"/>
      <c r="G94" s="38"/>
      <c r="H94" s="38"/>
      <c r="I94" s="38"/>
      <c r="J94" s="38"/>
      <c r="K94" s="38"/>
      <c r="L94" s="124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6.5" customHeight="1">
      <c r="A95" s="38"/>
      <c r="B95" s="39"/>
      <c r="C95" s="38"/>
      <c r="D95" s="38"/>
      <c r="E95" s="123" t="str">
        <f>E7</f>
        <v>Stavební úpravy stavby na p.č.st.5 Bežerovice</v>
      </c>
      <c r="F95" s="32"/>
      <c r="G95" s="32"/>
      <c r="H95" s="32"/>
      <c r="I95" s="38"/>
      <c r="J95" s="38"/>
      <c r="K95" s="38"/>
      <c r="L95" s="124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1" customFormat="1" ht="12" customHeight="1">
      <c r="B96" s="22"/>
      <c r="C96" s="32" t="s">
        <v>98</v>
      </c>
      <c r="L96" s="22"/>
    </row>
    <row r="97" s="2" customFormat="1" ht="16.5" customHeight="1">
      <c r="A97" s="38"/>
      <c r="B97" s="39"/>
      <c r="C97" s="38"/>
      <c r="D97" s="38"/>
      <c r="E97" s="123" t="s">
        <v>99</v>
      </c>
      <c r="F97" s="38"/>
      <c r="G97" s="38"/>
      <c r="H97" s="38"/>
      <c r="I97" s="38"/>
      <c r="J97" s="38"/>
      <c r="K97" s="38"/>
      <c r="L97" s="124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12" customHeight="1">
      <c r="A98" s="38"/>
      <c r="B98" s="39"/>
      <c r="C98" s="32" t="s">
        <v>100</v>
      </c>
      <c r="D98" s="38"/>
      <c r="E98" s="38"/>
      <c r="F98" s="38"/>
      <c r="G98" s="38"/>
      <c r="H98" s="38"/>
      <c r="I98" s="38"/>
      <c r="J98" s="38"/>
      <c r="K98" s="38"/>
      <c r="L98" s="124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="2" customFormat="1" ht="16.5" customHeight="1">
      <c r="A99" s="38"/>
      <c r="B99" s="39"/>
      <c r="C99" s="38"/>
      <c r="D99" s="38"/>
      <c r="E99" s="62" t="str">
        <f>E11</f>
        <v>1 - vlastní objekt</v>
      </c>
      <c r="F99" s="38"/>
      <c r="G99" s="38"/>
      <c r="H99" s="38"/>
      <c r="I99" s="38"/>
      <c r="J99" s="38"/>
      <c r="K99" s="38"/>
      <c r="L99" s="124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="2" customFormat="1" ht="6.96" customHeight="1">
      <c r="A100" s="38"/>
      <c r="B100" s="39"/>
      <c r="C100" s="38"/>
      <c r="D100" s="38"/>
      <c r="E100" s="38"/>
      <c r="F100" s="38"/>
      <c r="G100" s="38"/>
      <c r="H100" s="38"/>
      <c r="I100" s="38"/>
      <c r="J100" s="38"/>
      <c r="K100" s="38"/>
      <c r="L100" s="124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1" s="2" customFormat="1" ht="12" customHeight="1">
      <c r="A101" s="38"/>
      <c r="B101" s="39"/>
      <c r="C101" s="32" t="s">
        <v>22</v>
      </c>
      <c r="D101" s="38"/>
      <c r="E101" s="38"/>
      <c r="F101" s="27" t="str">
        <f>F14</f>
        <v>Bežerovice</v>
      </c>
      <c r="G101" s="38"/>
      <c r="H101" s="38"/>
      <c r="I101" s="32" t="s">
        <v>24</v>
      </c>
      <c r="J101" s="64" t="str">
        <f>IF(J14="","",J14)</f>
        <v>10. 6. 2021</v>
      </c>
      <c r="K101" s="38"/>
      <c r="L101" s="124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  <row r="102" s="2" customFormat="1" ht="6.96" customHeight="1">
      <c r="A102" s="38"/>
      <c r="B102" s="39"/>
      <c r="C102" s="38"/>
      <c r="D102" s="38"/>
      <c r="E102" s="38"/>
      <c r="F102" s="38"/>
      <c r="G102" s="38"/>
      <c r="H102" s="38"/>
      <c r="I102" s="38"/>
      <c r="J102" s="38"/>
      <c r="K102" s="38"/>
      <c r="L102" s="124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="2" customFormat="1" ht="25.65" customHeight="1">
      <c r="A103" s="38"/>
      <c r="B103" s="39"/>
      <c r="C103" s="32" t="s">
        <v>26</v>
      </c>
      <c r="D103" s="38"/>
      <c r="E103" s="38"/>
      <c r="F103" s="27" t="str">
        <f>E17</f>
        <v xml:space="preserve"> </v>
      </c>
      <c r="G103" s="38"/>
      <c r="H103" s="38"/>
      <c r="I103" s="32" t="s">
        <v>32</v>
      </c>
      <c r="J103" s="36" t="str">
        <f>E23</f>
        <v>Ing.Marie Buzková, Kunžak</v>
      </c>
      <c r="K103" s="38"/>
      <c r="L103" s="124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="2" customFormat="1" ht="15.15" customHeight="1">
      <c r="A104" s="38"/>
      <c r="B104" s="39"/>
      <c r="C104" s="32" t="s">
        <v>30</v>
      </c>
      <c r="D104" s="38"/>
      <c r="E104" s="38"/>
      <c r="F104" s="27" t="str">
        <f>IF(E20="","",E20)</f>
        <v>Vyplň údaj</v>
      </c>
      <c r="G104" s="38"/>
      <c r="H104" s="38"/>
      <c r="I104" s="32" t="s">
        <v>35</v>
      </c>
      <c r="J104" s="36" t="str">
        <f>E26</f>
        <v xml:space="preserve"> </v>
      </c>
      <c r="K104" s="38"/>
      <c r="L104" s="124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10.32" customHeight="1">
      <c r="A105" s="38"/>
      <c r="B105" s="39"/>
      <c r="C105" s="38"/>
      <c r="D105" s="38"/>
      <c r="E105" s="38"/>
      <c r="F105" s="38"/>
      <c r="G105" s="38"/>
      <c r="H105" s="38"/>
      <c r="I105" s="38"/>
      <c r="J105" s="38"/>
      <c r="K105" s="38"/>
      <c r="L105" s="124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="11" customFormat="1" ht="29.28" customHeight="1">
      <c r="A106" s="149"/>
      <c r="B106" s="150"/>
      <c r="C106" s="151" t="s">
        <v>129</v>
      </c>
      <c r="D106" s="152" t="s">
        <v>57</v>
      </c>
      <c r="E106" s="152" t="s">
        <v>53</v>
      </c>
      <c r="F106" s="152" t="s">
        <v>54</v>
      </c>
      <c r="G106" s="152" t="s">
        <v>130</v>
      </c>
      <c r="H106" s="152" t="s">
        <v>131</v>
      </c>
      <c r="I106" s="152" t="s">
        <v>132</v>
      </c>
      <c r="J106" s="152" t="s">
        <v>104</v>
      </c>
      <c r="K106" s="153" t="s">
        <v>133</v>
      </c>
      <c r="L106" s="154"/>
      <c r="M106" s="80" t="s">
        <v>3</v>
      </c>
      <c r="N106" s="81" t="s">
        <v>42</v>
      </c>
      <c r="O106" s="81" t="s">
        <v>134</v>
      </c>
      <c r="P106" s="81" t="s">
        <v>135</v>
      </c>
      <c r="Q106" s="81" t="s">
        <v>136</v>
      </c>
      <c r="R106" s="81" t="s">
        <v>137</v>
      </c>
      <c r="S106" s="81" t="s">
        <v>138</v>
      </c>
      <c r="T106" s="82" t="s">
        <v>139</v>
      </c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</row>
    <row r="107" s="2" customFormat="1" ht="22.8" customHeight="1">
      <c r="A107" s="38"/>
      <c r="B107" s="39"/>
      <c r="C107" s="87" t="s">
        <v>140</v>
      </c>
      <c r="D107" s="38"/>
      <c r="E107" s="38"/>
      <c r="F107" s="38"/>
      <c r="G107" s="38"/>
      <c r="H107" s="38"/>
      <c r="I107" s="38"/>
      <c r="J107" s="155">
        <f>BK107</f>
        <v>0</v>
      </c>
      <c r="K107" s="38"/>
      <c r="L107" s="39"/>
      <c r="M107" s="83"/>
      <c r="N107" s="68"/>
      <c r="O107" s="84"/>
      <c r="P107" s="156">
        <f>P108+P342+P598</f>
        <v>0</v>
      </c>
      <c r="Q107" s="84"/>
      <c r="R107" s="156">
        <f>R108+R342+R598</f>
        <v>48.478679790000001</v>
      </c>
      <c r="S107" s="84"/>
      <c r="T107" s="157">
        <f>T108+T342+T598</f>
        <v>39.304663900000001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T107" s="19" t="s">
        <v>71</v>
      </c>
      <c r="AU107" s="19" t="s">
        <v>105</v>
      </c>
      <c r="BK107" s="158">
        <f>BK108+BK342+BK598</f>
        <v>0</v>
      </c>
    </row>
    <row r="108" s="12" customFormat="1" ht="25.92" customHeight="1">
      <c r="A108" s="12"/>
      <c r="B108" s="159"/>
      <c r="C108" s="12"/>
      <c r="D108" s="160" t="s">
        <v>71</v>
      </c>
      <c r="E108" s="161" t="s">
        <v>141</v>
      </c>
      <c r="F108" s="161" t="s">
        <v>142</v>
      </c>
      <c r="G108" s="12"/>
      <c r="H108" s="12"/>
      <c r="I108" s="162"/>
      <c r="J108" s="163">
        <f>BK108</f>
        <v>0</v>
      </c>
      <c r="K108" s="12"/>
      <c r="L108" s="159"/>
      <c r="M108" s="164"/>
      <c r="N108" s="165"/>
      <c r="O108" s="165"/>
      <c r="P108" s="166">
        <f>P109+P128+P133+P140+P255+P331+P340</f>
        <v>0</v>
      </c>
      <c r="Q108" s="165"/>
      <c r="R108" s="166">
        <f>R109+R128+R133+R140+R255+R331+R340</f>
        <v>37.14711629</v>
      </c>
      <c r="S108" s="165"/>
      <c r="T108" s="167">
        <f>T109+T128+T133+T140+T255+T331+T340</f>
        <v>38.637681600000001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60" t="s">
        <v>79</v>
      </c>
      <c r="AT108" s="168" t="s">
        <v>71</v>
      </c>
      <c r="AU108" s="168" t="s">
        <v>72</v>
      </c>
      <c r="AY108" s="160" t="s">
        <v>143</v>
      </c>
      <c r="BK108" s="169">
        <f>BK109+BK128+BK133+BK140+BK255+BK331+BK340</f>
        <v>0</v>
      </c>
    </row>
    <row r="109" s="12" customFormat="1" ht="22.8" customHeight="1">
      <c r="A109" s="12"/>
      <c r="B109" s="159"/>
      <c r="C109" s="12"/>
      <c r="D109" s="160" t="s">
        <v>71</v>
      </c>
      <c r="E109" s="170" t="s">
        <v>79</v>
      </c>
      <c r="F109" s="170" t="s">
        <v>144</v>
      </c>
      <c r="G109" s="12"/>
      <c r="H109" s="12"/>
      <c r="I109" s="162"/>
      <c r="J109" s="171">
        <f>BK109</f>
        <v>0</v>
      </c>
      <c r="K109" s="12"/>
      <c r="L109" s="159"/>
      <c r="M109" s="164"/>
      <c r="N109" s="165"/>
      <c r="O109" s="165"/>
      <c r="P109" s="166">
        <f>SUM(P110:P127)</f>
        <v>0</v>
      </c>
      <c r="Q109" s="165"/>
      <c r="R109" s="166">
        <f>SUM(R110:R127)</f>
        <v>0</v>
      </c>
      <c r="S109" s="165"/>
      <c r="T109" s="167">
        <f>SUM(T110:T127)</f>
        <v>7.0023</v>
      </c>
      <c r="U109" s="12"/>
      <c r="V109" s="12"/>
      <c r="W109" s="12"/>
      <c r="X109" s="12"/>
      <c r="Y109" s="12"/>
      <c r="Z109" s="12"/>
      <c r="AA109" s="12"/>
      <c r="AB109" s="12"/>
      <c r="AC109" s="12"/>
      <c r="AD109" s="12"/>
      <c r="AE109" s="12"/>
      <c r="AR109" s="160" t="s">
        <v>79</v>
      </c>
      <c r="AT109" s="168" t="s">
        <v>71</v>
      </c>
      <c r="AU109" s="168" t="s">
        <v>79</v>
      </c>
      <c r="AY109" s="160" t="s">
        <v>143</v>
      </c>
      <c r="BK109" s="169">
        <f>SUM(BK110:BK127)</f>
        <v>0</v>
      </c>
    </row>
    <row r="110" s="2" customFormat="1" ht="78" customHeight="1">
      <c r="A110" s="38"/>
      <c r="B110" s="172"/>
      <c r="C110" s="173" t="s">
        <v>79</v>
      </c>
      <c r="D110" s="173" t="s">
        <v>145</v>
      </c>
      <c r="E110" s="174" t="s">
        <v>146</v>
      </c>
      <c r="F110" s="175" t="s">
        <v>147</v>
      </c>
      <c r="G110" s="176" t="s">
        <v>148</v>
      </c>
      <c r="H110" s="177">
        <v>27.460000000000001</v>
      </c>
      <c r="I110" s="178"/>
      <c r="J110" s="179">
        <f>ROUND(I110*H110,2)</f>
        <v>0</v>
      </c>
      <c r="K110" s="175" t="s">
        <v>149</v>
      </c>
      <c r="L110" s="39"/>
      <c r="M110" s="180" t="s">
        <v>3</v>
      </c>
      <c r="N110" s="181" t="s">
        <v>43</v>
      </c>
      <c r="O110" s="72"/>
      <c r="P110" s="182">
        <f>O110*H110</f>
        <v>0</v>
      </c>
      <c r="Q110" s="182">
        <v>0</v>
      </c>
      <c r="R110" s="182">
        <f>Q110*H110</f>
        <v>0</v>
      </c>
      <c r="S110" s="182">
        <v>0.255</v>
      </c>
      <c r="T110" s="183">
        <f>S110*H110</f>
        <v>7.0023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84" t="s">
        <v>150</v>
      </c>
      <c r="AT110" s="184" t="s">
        <v>145</v>
      </c>
      <c r="AU110" s="184" t="s">
        <v>81</v>
      </c>
      <c r="AY110" s="19" t="s">
        <v>143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9" t="s">
        <v>79</v>
      </c>
      <c r="BK110" s="185">
        <f>ROUND(I110*H110,2)</f>
        <v>0</v>
      </c>
      <c r="BL110" s="19" t="s">
        <v>150</v>
      </c>
      <c r="BM110" s="184" t="s">
        <v>151</v>
      </c>
    </row>
    <row r="111" s="13" customFormat="1">
      <c r="A111" s="13"/>
      <c r="B111" s="186"/>
      <c r="C111" s="13"/>
      <c r="D111" s="187" t="s">
        <v>152</v>
      </c>
      <c r="E111" s="188" t="s">
        <v>3</v>
      </c>
      <c r="F111" s="189" t="s">
        <v>153</v>
      </c>
      <c r="G111" s="13"/>
      <c r="H111" s="190">
        <v>27.460000000000001</v>
      </c>
      <c r="I111" s="191"/>
      <c r="J111" s="13"/>
      <c r="K111" s="13"/>
      <c r="L111" s="186"/>
      <c r="M111" s="192"/>
      <c r="N111" s="193"/>
      <c r="O111" s="193"/>
      <c r="P111" s="193"/>
      <c r="Q111" s="193"/>
      <c r="R111" s="193"/>
      <c r="S111" s="193"/>
      <c r="T111" s="19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8" t="s">
        <v>152</v>
      </c>
      <c r="AU111" s="188" t="s">
        <v>81</v>
      </c>
      <c r="AV111" s="13" t="s">
        <v>81</v>
      </c>
      <c r="AW111" s="13" t="s">
        <v>34</v>
      </c>
      <c r="AX111" s="13" t="s">
        <v>79</v>
      </c>
      <c r="AY111" s="188" t="s">
        <v>143</v>
      </c>
    </row>
    <row r="112" s="2" customFormat="1" ht="33" customHeight="1">
      <c r="A112" s="38"/>
      <c r="B112" s="172"/>
      <c r="C112" s="173" t="s">
        <v>81</v>
      </c>
      <c r="D112" s="173" t="s">
        <v>145</v>
      </c>
      <c r="E112" s="174" t="s">
        <v>154</v>
      </c>
      <c r="F112" s="175" t="s">
        <v>155</v>
      </c>
      <c r="G112" s="176" t="s">
        <v>156</v>
      </c>
      <c r="H112" s="177">
        <v>5.6159999999999997</v>
      </c>
      <c r="I112" s="178"/>
      <c r="J112" s="179">
        <f>ROUND(I112*H112,2)</f>
        <v>0</v>
      </c>
      <c r="K112" s="175" t="s">
        <v>149</v>
      </c>
      <c r="L112" s="39"/>
      <c r="M112" s="180" t="s">
        <v>3</v>
      </c>
      <c r="N112" s="181" t="s">
        <v>43</v>
      </c>
      <c r="O112" s="72"/>
      <c r="P112" s="182">
        <f>O112*H112</f>
        <v>0</v>
      </c>
      <c r="Q112" s="182">
        <v>0</v>
      </c>
      <c r="R112" s="182">
        <f>Q112*H112</f>
        <v>0</v>
      </c>
      <c r="S112" s="182">
        <v>0</v>
      </c>
      <c r="T112" s="183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84" t="s">
        <v>150</v>
      </c>
      <c r="AT112" s="184" t="s">
        <v>145</v>
      </c>
      <c r="AU112" s="184" t="s">
        <v>81</v>
      </c>
      <c r="AY112" s="19" t="s">
        <v>143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19" t="s">
        <v>79</v>
      </c>
      <c r="BK112" s="185">
        <f>ROUND(I112*H112,2)</f>
        <v>0</v>
      </c>
      <c r="BL112" s="19" t="s">
        <v>150</v>
      </c>
      <c r="BM112" s="184" t="s">
        <v>157</v>
      </c>
    </row>
    <row r="113" s="13" customFormat="1">
      <c r="A113" s="13"/>
      <c r="B113" s="186"/>
      <c r="C113" s="13"/>
      <c r="D113" s="187" t="s">
        <v>152</v>
      </c>
      <c r="E113" s="188" t="s">
        <v>3</v>
      </c>
      <c r="F113" s="189" t="s">
        <v>158</v>
      </c>
      <c r="G113" s="13"/>
      <c r="H113" s="190">
        <v>5.6159999999999997</v>
      </c>
      <c r="I113" s="191"/>
      <c r="J113" s="13"/>
      <c r="K113" s="13"/>
      <c r="L113" s="186"/>
      <c r="M113" s="192"/>
      <c r="N113" s="193"/>
      <c r="O113" s="193"/>
      <c r="P113" s="193"/>
      <c r="Q113" s="193"/>
      <c r="R113" s="193"/>
      <c r="S113" s="193"/>
      <c r="T113" s="194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188" t="s">
        <v>152</v>
      </c>
      <c r="AU113" s="188" t="s">
        <v>81</v>
      </c>
      <c r="AV113" s="13" t="s">
        <v>81</v>
      </c>
      <c r="AW113" s="13" t="s">
        <v>34</v>
      </c>
      <c r="AX113" s="13" t="s">
        <v>79</v>
      </c>
      <c r="AY113" s="188" t="s">
        <v>143</v>
      </c>
    </row>
    <row r="114" s="2" customFormat="1" ht="44.25" customHeight="1">
      <c r="A114" s="38"/>
      <c r="B114" s="172"/>
      <c r="C114" s="173" t="s">
        <v>159</v>
      </c>
      <c r="D114" s="173" t="s">
        <v>145</v>
      </c>
      <c r="E114" s="174" t="s">
        <v>160</v>
      </c>
      <c r="F114" s="175" t="s">
        <v>161</v>
      </c>
      <c r="G114" s="176" t="s">
        <v>156</v>
      </c>
      <c r="H114" s="177">
        <v>2.2400000000000002</v>
      </c>
      <c r="I114" s="178"/>
      <c r="J114" s="179">
        <f>ROUND(I114*H114,2)</f>
        <v>0</v>
      </c>
      <c r="K114" s="175" t="s">
        <v>149</v>
      </c>
      <c r="L114" s="39"/>
      <c r="M114" s="180" t="s">
        <v>3</v>
      </c>
      <c r="N114" s="181" t="s">
        <v>43</v>
      </c>
      <c r="O114" s="72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84" t="s">
        <v>150</v>
      </c>
      <c r="AT114" s="184" t="s">
        <v>145</v>
      </c>
      <c r="AU114" s="184" t="s">
        <v>81</v>
      </c>
      <c r="AY114" s="19" t="s">
        <v>143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9" t="s">
        <v>79</v>
      </c>
      <c r="BK114" s="185">
        <f>ROUND(I114*H114,2)</f>
        <v>0</v>
      </c>
      <c r="BL114" s="19" t="s">
        <v>150</v>
      </c>
      <c r="BM114" s="184" t="s">
        <v>162</v>
      </c>
    </row>
    <row r="115" s="13" customFormat="1">
      <c r="A115" s="13"/>
      <c r="B115" s="186"/>
      <c r="C115" s="13"/>
      <c r="D115" s="187" t="s">
        <v>152</v>
      </c>
      <c r="E115" s="188" t="s">
        <v>3</v>
      </c>
      <c r="F115" s="189" t="s">
        <v>163</v>
      </c>
      <c r="G115" s="13"/>
      <c r="H115" s="190">
        <v>2.2400000000000002</v>
      </c>
      <c r="I115" s="191"/>
      <c r="J115" s="13"/>
      <c r="K115" s="13"/>
      <c r="L115" s="186"/>
      <c r="M115" s="192"/>
      <c r="N115" s="193"/>
      <c r="O115" s="193"/>
      <c r="P115" s="193"/>
      <c r="Q115" s="193"/>
      <c r="R115" s="193"/>
      <c r="S115" s="193"/>
      <c r="T115" s="19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8" t="s">
        <v>152</v>
      </c>
      <c r="AU115" s="188" t="s">
        <v>81</v>
      </c>
      <c r="AV115" s="13" t="s">
        <v>81</v>
      </c>
      <c r="AW115" s="13" t="s">
        <v>34</v>
      </c>
      <c r="AX115" s="13" t="s">
        <v>79</v>
      </c>
      <c r="AY115" s="188" t="s">
        <v>143</v>
      </c>
    </row>
    <row r="116" s="2" customFormat="1" ht="55.5" customHeight="1">
      <c r="A116" s="38"/>
      <c r="B116" s="172"/>
      <c r="C116" s="173" t="s">
        <v>150</v>
      </c>
      <c r="D116" s="173" t="s">
        <v>145</v>
      </c>
      <c r="E116" s="174" t="s">
        <v>164</v>
      </c>
      <c r="F116" s="175" t="s">
        <v>165</v>
      </c>
      <c r="G116" s="176" t="s">
        <v>156</v>
      </c>
      <c r="H116" s="177">
        <v>5.6159999999999997</v>
      </c>
      <c r="I116" s="178"/>
      <c r="J116" s="179">
        <f>ROUND(I116*H116,2)</f>
        <v>0</v>
      </c>
      <c r="K116" s="175" t="s">
        <v>149</v>
      </c>
      <c r="L116" s="39"/>
      <c r="M116" s="180" t="s">
        <v>3</v>
      </c>
      <c r="N116" s="181" t="s">
        <v>43</v>
      </c>
      <c r="O116" s="72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84" t="s">
        <v>150</v>
      </c>
      <c r="AT116" s="184" t="s">
        <v>145</v>
      </c>
      <c r="AU116" s="184" t="s">
        <v>81</v>
      </c>
      <c r="AY116" s="19" t="s">
        <v>143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19" t="s">
        <v>79</v>
      </c>
      <c r="BK116" s="185">
        <f>ROUND(I116*H116,2)</f>
        <v>0</v>
      </c>
      <c r="BL116" s="19" t="s">
        <v>150</v>
      </c>
      <c r="BM116" s="184" t="s">
        <v>166</v>
      </c>
    </row>
    <row r="117" s="13" customFormat="1">
      <c r="A117" s="13"/>
      <c r="B117" s="186"/>
      <c r="C117" s="13"/>
      <c r="D117" s="187" t="s">
        <v>152</v>
      </c>
      <c r="E117" s="188" t="s">
        <v>3</v>
      </c>
      <c r="F117" s="189" t="s">
        <v>158</v>
      </c>
      <c r="G117" s="13"/>
      <c r="H117" s="190">
        <v>5.6159999999999997</v>
      </c>
      <c r="I117" s="191"/>
      <c r="J117" s="13"/>
      <c r="K117" s="13"/>
      <c r="L117" s="186"/>
      <c r="M117" s="192"/>
      <c r="N117" s="193"/>
      <c r="O117" s="193"/>
      <c r="P117" s="193"/>
      <c r="Q117" s="193"/>
      <c r="R117" s="193"/>
      <c r="S117" s="193"/>
      <c r="T117" s="19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8" t="s">
        <v>152</v>
      </c>
      <c r="AU117" s="188" t="s">
        <v>81</v>
      </c>
      <c r="AV117" s="13" t="s">
        <v>81</v>
      </c>
      <c r="AW117" s="13" t="s">
        <v>34</v>
      </c>
      <c r="AX117" s="13" t="s">
        <v>79</v>
      </c>
      <c r="AY117" s="188" t="s">
        <v>143</v>
      </c>
    </row>
    <row r="118" s="2" customFormat="1">
      <c r="A118" s="38"/>
      <c r="B118" s="172"/>
      <c r="C118" s="173" t="s">
        <v>167</v>
      </c>
      <c r="D118" s="173" t="s">
        <v>145</v>
      </c>
      <c r="E118" s="174" t="s">
        <v>168</v>
      </c>
      <c r="F118" s="175" t="s">
        <v>169</v>
      </c>
      <c r="G118" s="176" t="s">
        <v>156</v>
      </c>
      <c r="H118" s="177">
        <v>5.6159999999999997</v>
      </c>
      <c r="I118" s="178"/>
      <c r="J118" s="179">
        <f>ROUND(I118*H118,2)</f>
        <v>0</v>
      </c>
      <c r="K118" s="175" t="s">
        <v>149</v>
      </c>
      <c r="L118" s="39"/>
      <c r="M118" s="180" t="s">
        <v>3</v>
      </c>
      <c r="N118" s="181" t="s">
        <v>43</v>
      </c>
      <c r="O118" s="72"/>
      <c r="P118" s="182">
        <f>O118*H118</f>
        <v>0</v>
      </c>
      <c r="Q118" s="182">
        <v>0</v>
      </c>
      <c r="R118" s="182">
        <f>Q118*H118</f>
        <v>0</v>
      </c>
      <c r="S118" s="182">
        <v>0</v>
      </c>
      <c r="T118" s="183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184" t="s">
        <v>150</v>
      </c>
      <c r="AT118" s="184" t="s">
        <v>145</v>
      </c>
      <c r="AU118" s="184" t="s">
        <v>81</v>
      </c>
      <c r="AY118" s="19" t="s">
        <v>143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9" t="s">
        <v>79</v>
      </c>
      <c r="BK118" s="185">
        <f>ROUND(I118*H118,2)</f>
        <v>0</v>
      </c>
      <c r="BL118" s="19" t="s">
        <v>150</v>
      </c>
      <c r="BM118" s="184" t="s">
        <v>170</v>
      </c>
    </row>
    <row r="119" s="13" customFormat="1">
      <c r="A119" s="13"/>
      <c r="B119" s="186"/>
      <c r="C119" s="13"/>
      <c r="D119" s="187" t="s">
        <v>152</v>
      </c>
      <c r="E119" s="188" t="s">
        <v>3</v>
      </c>
      <c r="F119" s="189" t="s">
        <v>158</v>
      </c>
      <c r="G119" s="13"/>
      <c r="H119" s="190">
        <v>5.6159999999999997</v>
      </c>
      <c r="I119" s="191"/>
      <c r="J119" s="13"/>
      <c r="K119" s="13"/>
      <c r="L119" s="186"/>
      <c r="M119" s="192"/>
      <c r="N119" s="193"/>
      <c r="O119" s="193"/>
      <c r="P119" s="193"/>
      <c r="Q119" s="193"/>
      <c r="R119" s="193"/>
      <c r="S119" s="193"/>
      <c r="T119" s="19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8" t="s">
        <v>152</v>
      </c>
      <c r="AU119" s="188" t="s">
        <v>81</v>
      </c>
      <c r="AV119" s="13" t="s">
        <v>81</v>
      </c>
      <c r="AW119" s="13" t="s">
        <v>34</v>
      </c>
      <c r="AX119" s="13" t="s">
        <v>79</v>
      </c>
      <c r="AY119" s="188" t="s">
        <v>143</v>
      </c>
    </row>
    <row r="120" s="2" customFormat="1" ht="55.5" customHeight="1">
      <c r="A120" s="38"/>
      <c r="B120" s="172"/>
      <c r="C120" s="173" t="s">
        <v>171</v>
      </c>
      <c r="D120" s="173" t="s">
        <v>145</v>
      </c>
      <c r="E120" s="174" t="s">
        <v>172</v>
      </c>
      <c r="F120" s="175" t="s">
        <v>173</v>
      </c>
      <c r="G120" s="176" t="s">
        <v>156</v>
      </c>
      <c r="H120" s="177">
        <v>7.8559999999999999</v>
      </c>
      <c r="I120" s="178"/>
      <c r="J120" s="179">
        <f>ROUND(I120*H120,2)</f>
        <v>0</v>
      </c>
      <c r="K120" s="175" t="s">
        <v>149</v>
      </c>
      <c r="L120" s="39"/>
      <c r="M120" s="180" t="s">
        <v>3</v>
      </c>
      <c r="N120" s="181" t="s">
        <v>43</v>
      </c>
      <c r="O120" s="72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84" t="s">
        <v>150</v>
      </c>
      <c r="AT120" s="184" t="s">
        <v>145</v>
      </c>
      <c r="AU120" s="184" t="s">
        <v>81</v>
      </c>
      <c r="AY120" s="19" t="s">
        <v>143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19" t="s">
        <v>79</v>
      </c>
      <c r="BK120" s="185">
        <f>ROUND(I120*H120,2)</f>
        <v>0</v>
      </c>
      <c r="BL120" s="19" t="s">
        <v>150</v>
      </c>
      <c r="BM120" s="184" t="s">
        <v>174</v>
      </c>
    </row>
    <row r="121" s="13" customFormat="1">
      <c r="A121" s="13"/>
      <c r="B121" s="186"/>
      <c r="C121" s="13"/>
      <c r="D121" s="187" t="s">
        <v>152</v>
      </c>
      <c r="E121" s="188" t="s">
        <v>3</v>
      </c>
      <c r="F121" s="189" t="s">
        <v>175</v>
      </c>
      <c r="G121" s="13"/>
      <c r="H121" s="190">
        <v>7.8559999999999999</v>
      </c>
      <c r="I121" s="191"/>
      <c r="J121" s="13"/>
      <c r="K121" s="13"/>
      <c r="L121" s="186"/>
      <c r="M121" s="192"/>
      <c r="N121" s="193"/>
      <c r="O121" s="193"/>
      <c r="P121" s="193"/>
      <c r="Q121" s="193"/>
      <c r="R121" s="193"/>
      <c r="S121" s="193"/>
      <c r="T121" s="19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8" t="s">
        <v>152</v>
      </c>
      <c r="AU121" s="188" t="s">
        <v>81</v>
      </c>
      <c r="AV121" s="13" t="s">
        <v>81</v>
      </c>
      <c r="AW121" s="13" t="s">
        <v>34</v>
      </c>
      <c r="AX121" s="13" t="s">
        <v>79</v>
      </c>
      <c r="AY121" s="188" t="s">
        <v>143</v>
      </c>
    </row>
    <row r="122" s="2" customFormat="1" ht="44.25" customHeight="1">
      <c r="A122" s="38"/>
      <c r="B122" s="172"/>
      <c r="C122" s="173" t="s">
        <v>176</v>
      </c>
      <c r="D122" s="173" t="s">
        <v>145</v>
      </c>
      <c r="E122" s="174" t="s">
        <v>177</v>
      </c>
      <c r="F122" s="175" t="s">
        <v>178</v>
      </c>
      <c r="G122" s="176" t="s">
        <v>156</v>
      </c>
      <c r="H122" s="177">
        <v>7.8559999999999999</v>
      </c>
      <c r="I122" s="178"/>
      <c r="J122" s="179">
        <f>ROUND(I122*H122,2)</f>
        <v>0</v>
      </c>
      <c r="K122" s="175" t="s">
        <v>149</v>
      </c>
      <c r="L122" s="39"/>
      <c r="M122" s="180" t="s">
        <v>3</v>
      </c>
      <c r="N122" s="181" t="s">
        <v>43</v>
      </c>
      <c r="O122" s="72"/>
      <c r="P122" s="182">
        <f>O122*H122</f>
        <v>0</v>
      </c>
      <c r="Q122" s="182">
        <v>0</v>
      </c>
      <c r="R122" s="182">
        <f>Q122*H122</f>
        <v>0</v>
      </c>
      <c r="S122" s="182">
        <v>0</v>
      </c>
      <c r="T122" s="183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84" t="s">
        <v>150</v>
      </c>
      <c r="AT122" s="184" t="s">
        <v>145</v>
      </c>
      <c r="AU122" s="184" t="s">
        <v>81</v>
      </c>
      <c r="AY122" s="19" t="s">
        <v>143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9" t="s">
        <v>79</v>
      </c>
      <c r="BK122" s="185">
        <f>ROUND(I122*H122,2)</f>
        <v>0</v>
      </c>
      <c r="BL122" s="19" t="s">
        <v>150</v>
      </c>
      <c r="BM122" s="184" t="s">
        <v>179</v>
      </c>
    </row>
    <row r="123" s="13" customFormat="1">
      <c r="A123" s="13"/>
      <c r="B123" s="186"/>
      <c r="C123" s="13"/>
      <c r="D123" s="187" t="s">
        <v>152</v>
      </c>
      <c r="E123" s="188" t="s">
        <v>3</v>
      </c>
      <c r="F123" s="189" t="s">
        <v>175</v>
      </c>
      <c r="G123" s="13"/>
      <c r="H123" s="190">
        <v>7.8559999999999999</v>
      </c>
      <c r="I123" s="191"/>
      <c r="J123" s="13"/>
      <c r="K123" s="13"/>
      <c r="L123" s="186"/>
      <c r="M123" s="192"/>
      <c r="N123" s="193"/>
      <c r="O123" s="193"/>
      <c r="P123" s="193"/>
      <c r="Q123" s="193"/>
      <c r="R123" s="193"/>
      <c r="S123" s="193"/>
      <c r="T123" s="194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188" t="s">
        <v>152</v>
      </c>
      <c r="AU123" s="188" t="s">
        <v>81</v>
      </c>
      <c r="AV123" s="13" t="s">
        <v>81</v>
      </c>
      <c r="AW123" s="13" t="s">
        <v>34</v>
      </c>
      <c r="AX123" s="13" t="s">
        <v>79</v>
      </c>
      <c r="AY123" s="188" t="s">
        <v>143</v>
      </c>
    </row>
    <row r="124" s="2" customFormat="1">
      <c r="A124" s="38"/>
      <c r="B124" s="172"/>
      <c r="C124" s="173" t="s">
        <v>180</v>
      </c>
      <c r="D124" s="173" t="s">
        <v>145</v>
      </c>
      <c r="E124" s="174" t="s">
        <v>181</v>
      </c>
      <c r="F124" s="175" t="s">
        <v>182</v>
      </c>
      <c r="G124" s="176" t="s">
        <v>156</v>
      </c>
      <c r="H124" s="177">
        <v>7.8559999999999999</v>
      </c>
      <c r="I124" s="178"/>
      <c r="J124" s="179">
        <f>ROUND(I124*H124,2)</f>
        <v>0</v>
      </c>
      <c r="K124" s="175" t="s">
        <v>149</v>
      </c>
      <c r="L124" s="39"/>
      <c r="M124" s="180" t="s">
        <v>3</v>
      </c>
      <c r="N124" s="181" t="s">
        <v>43</v>
      </c>
      <c r="O124" s="72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84" t="s">
        <v>150</v>
      </c>
      <c r="AT124" s="184" t="s">
        <v>145</v>
      </c>
      <c r="AU124" s="184" t="s">
        <v>81</v>
      </c>
      <c r="AY124" s="19" t="s">
        <v>143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19" t="s">
        <v>79</v>
      </c>
      <c r="BK124" s="185">
        <f>ROUND(I124*H124,2)</f>
        <v>0</v>
      </c>
      <c r="BL124" s="19" t="s">
        <v>150</v>
      </c>
      <c r="BM124" s="184" t="s">
        <v>183</v>
      </c>
    </row>
    <row r="125" s="13" customFormat="1">
      <c r="A125" s="13"/>
      <c r="B125" s="186"/>
      <c r="C125" s="13"/>
      <c r="D125" s="187" t="s">
        <v>152</v>
      </c>
      <c r="E125" s="188" t="s">
        <v>3</v>
      </c>
      <c r="F125" s="189" t="s">
        <v>175</v>
      </c>
      <c r="G125" s="13"/>
      <c r="H125" s="190">
        <v>7.8559999999999999</v>
      </c>
      <c r="I125" s="191"/>
      <c r="J125" s="13"/>
      <c r="K125" s="13"/>
      <c r="L125" s="186"/>
      <c r="M125" s="192"/>
      <c r="N125" s="193"/>
      <c r="O125" s="193"/>
      <c r="P125" s="193"/>
      <c r="Q125" s="193"/>
      <c r="R125" s="193"/>
      <c r="S125" s="193"/>
      <c r="T125" s="194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188" t="s">
        <v>152</v>
      </c>
      <c r="AU125" s="188" t="s">
        <v>81</v>
      </c>
      <c r="AV125" s="13" t="s">
        <v>81</v>
      </c>
      <c r="AW125" s="13" t="s">
        <v>34</v>
      </c>
      <c r="AX125" s="13" t="s">
        <v>79</v>
      </c>
      <c r="AY125" s="188" t="s">
        <v>143</v>
      </c>
    </row>
    <row r="126" s="2" customFormat="1" ht="33" customHeight="1">
      <c r="A126" s="38"/>
      <c r="B126" s="172"/>
      <c r="C126" s="173" t="s">
        <v>184</v>
      </c>
      <c r="D126" s="173" t="s">
        <v>145</v>
      </c>
      <c r="E126" s="174" t="s">
        <v>185</v>
      </c>
      <c r="F126" s="175" t="s">
        <v>186</v>
      </c>
      <c r="G126" s="176" t="s">
        <v>148</v>
      </c>
      <c r="H126" s="177">
        <v>24.960000000000001</v>
      </c>
      <c r="I126" s="178"/>
      <c r="J126" s="179">
        <f>ROUND(I126*H126,2)</f>
        <v>0</v>
      </c>
      <c r="K126" s="175" t="s">
        <v>149</v>
      </c>
      <c r="L126" s="39"/>
      <c r="M126" s="180" t="s">
        <v>3</v>
      </c>
      <c r="N126" s="181" t="s">
        <v>43</v>
      </c>
      <c r="O126" s="72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84" t="s">
        <v>150</v>
      </c>
      <c r="AT126" s="184" t="s">
        <v>145</v>
      </c>
      <c r="AU126" s="184" t="s">
        <v>81</v>
      </c>
      <c r="AY126" s="19" t="s">
        <v>143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9" t="s">
        <v>79</v>
      </c>
      <c r="BK126" s="185">
        <f>ROUND(I126*H126,2)</f>
        <v>0</v>
      </c>
      <c r="BL126" s="19" t="s">
        <v>150</v>
      </c>
      <c r="BM126" s="184" t="s">
        <v>187</v>
      </c>
    </row>
    <row r="127" s="13" customFormat="1">
      <c r="A127" s="13"/>
      <c r="B127" s="186"/>
      <c r="C127" s="13"/>
      <c r="D127" s="187" t="s">
        <v>152</v>
      </c>
      <c r="E127" s="188" t="s">
        <v>3</v>
      </c>
      <c r="F127" s="189" t="s">
        <v>188</v>
      </c>
      <c r="G127" s="13"/>
      <c r="H127" s="190">
        <v>24.960000000000001</v>
      </c>
      <c r="I127" s="191"/>
      <c r="J127" s="13"/>
      <c r="K127" s="13"/>
      <c r="L127" s="186"/>
      <c r="M127" s="192"/>
      <c r="N127" s="193"/>
      <c r="O127" s="193"/>
      <c r="P127" s="193"/>
      <c r="Q127" s="193"/>
      <c r="R127" s="193"/>
      <c r="S127" s="193"/>
      <c r="T127" s="194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188" t="s">
        <v>152</v>
      </c>
      <c r="AU127" s="188" t="s">
        <v>81</v>
      </c>
      <c r="AV127" s="13" t="s">
        <v>81</v>
      </c>
      <c r="AW127" s="13" t="s">
        <v>34</v>
      </c>
      <c r="AX127" s="13" t="s">
        <v>79</v>
      </c>
      <c r="AY127" s="188" t="s">
        <v>143</v>
      </c>
    </row>
    <row r="128" s="12" customFormat="1" ht="22.8" customHeight="1">
      <c r="A128" s="12"/>
      <c r="B128" s="159"/>
      <c r="C128" s="12"/>
      <c r="D128" s="160" t="s">
        <v>71</v>
      </c>
      <c r="E128" s="170" t="s">
        <v>81</v>
      </c>
      <c r="F128" s="170" t="s">
        <v>189</v>
      </c>
      <c r="G128" s="12"/>
      <c r="H128" s="12"/>
      <c r="I128" s="162"/>
      <c r="J128" s="171">
        <f>BK128</f>
        <v>0</v>
      </c>
      <c r="K128" s="12"/>
      <c r="L128" s="159"/>
      <c r="M128" s="164"/>
      <c r="N128" s="165"/>
      <c r="O128" s="165"/>
      <c r="P128" s="166">
        <f>SUM(P129:P132)</f>
        <v>0</v>
      </c>
      <c r="Q128" s="165"/>
      <c r="R128" s="166">
        <f>SUM(R129:R132)</f>
        <v>4.6901168000000002</v>
      </c>
      <c r="S128" s="165"/>
      <c r="T128" s="167">
        <f>SUM(T129:T132)</f>
        <v>0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160" t="s">
        <v>79</v>
      </c>
      <c r="AT128" s="168" t="s">
        <v>71</v>
      </c>
      <c r="AU128" s="168" t="s">
        <v>79</v>
      </c>
      <c r="AY128" s="160" t="s">
        <v>143</v>
      </c>
      <c r="BK128" s="169">
        <f>SUM(BK129:BK132)</f>
        <v>0</v>
      </c>
    </row>
    <row r="129" s="2" customFormat="1">
      <c r="A129" s="38"/>
      <c r="B129" s="172"/>
      <c r="C129" s="173" t="s">
        <v>190</v>
      </c>
      <c r="D129" s="173" t="s">
        <v>145</v>
      </c>
      <c r="E129" s="174" t="s">
        <v>191</v>
      </c>
      <c r="F129" s="175" t="s">
        <v>192</v>
      </c>
      <c r="G129" s="176" t="s">
        <v>156</v>
      </c>
      <c r="H129" s="177">
        <v>1.1200000000000001</v>
      </c>
      <c r="I129" s="178"/>
      <c r="J129" s="179">
        <f>ROUND(I129*H129,2)</f>
        <v>0</v>
      </c>
      <c r="K129" s="175" t="s">
        <v>149</v>
      </c>
      <c r="L129" s="39"/>
      <c r="M129" s="180" t="s">
        <v>3</v>
      </c>
      <c r="N129" s="181" t="s">
        <v>43</v>
      </c>
      <c r="O129" s="72"/>
      <c r="P129" s="182">
        <f>O129*H129</f>
        <v>0</v>
      </c>
      <c r="Q129" s="182">
        <v>2.2563399999999998</v>
      </c>
      <c r="R129" s="182">
        <f>Q129*H129</f>
        <v>2.5271007999999999</v>
      </c>
      <c r="S129" s="182">
        <v>0</v>
      </c>
      <c r="T129" s="18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84" t="s">
        <v>150</v>
      </c>
      <c r="AT129" s="184" t="s">
        <v>145</v>
      </c>
      <c r="AU129" s="184" t="s">
        <v>81</v>
      </c>
      <c r="AY129" s="19" t="s">
        <v>143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9" t="s">
        <v>79</v>
      </c>
      <c r="BK129" s="185">
        <f>ROUND(I129*H129,2)</f>
        <v>0</v>
      </c>
      <c r="BL129" s="19" t="s">
        <v>150</v>
      </c>
      <c r="BM129" s="184" t="s">
        <v>193</v>
      </c>
    </row>
    <row r="130" s="13" customFormat="1">
      <c r="A130" s="13"/>
      <c r="B130" s="186"/>
      <c r="C130" s="13"/>
      <c r="D130" s="187" t="s">
        <v>152</v>
      </c>
      <c r="E130" s="188" t="s">
        <v>3</v>
      </c>
      <c r="F130" s="189" t="s">
        <v>194</v>
      </c>
      <c r="G130" s="13"/>
      <c r="H130" s="190">
        <v>1.1200000000000001</v>
      </c>
      <c r="I130" s="191"/>
      <c r="J130" s="13"/>
      <c r="K130" s="13"/>
      <c r="L130" s="186"/>
      <c r="M130" s="192"/>
      <c r="N130" s="193"/>
      <c r="O130" s="193"/>
      <c r="P130" s="193"/>
      <c r="Q130" s="193"/>
      <c r="R130" s="193"/>
      <c r="S130" s="193"/>
      <c r="T130" s="19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8" t="s">
        <v>152</v>
      </c>
      <c r="AU130" s="188" t="s">
        <v>81</v>
      </c>
      <c r="AV130" s="13" t="s">
        <v>81</v>
      </c>
      <c r="AW130" s="13" t="s">
        <v>34</v>
      </c>
      <c r="AX130" s="13" t="s">
        <v>79</v>
      </c>
      <c r="AY130" s="188" t="s">
        <v>143</v>
      </c>
    </row>
    <row r="131" s="2" customFormat="1" ht="44.25" customHeight="1">
      <c r="A131" s="38"/>
      <c r="B131" s="172"/>
      <c r="C131" s="173" t="s">
        <v>195</v>
      </c>
      <c r="D131" s="173" t="s">
        <v>145</v>
      </c>
      <c r="E131" s="174" t="s">
        <v>196</v>
      </c>
      <c r="F131" s="175" t="s">
        <v>197</v>
      </c>
      <c r="G131" s="176" t="s">
        <v>148</v>
      </c>
      <c r="H131" s="177">
        <v>5.0499999999999998</v>
      </c>
      <c r="I131" s="178"/>
      <c r="J131" s="179">
        <f>ROUND(I131*H131,2)</f>
        <v>0</v>
      </c>
      <c r="K131" s="175" t="s">
        <v>149</v>
      </c>
      <c r="L131" s="39"/>
      <c r="M131" s="180" t="s">
        <v>3</v>
      </c>
      <c r="N131" s="181" t="s">
        <v>43</v>
      </c>
      <c r="O131" s="72"/>
      <c r="P131" s="182">
        <f>O131*H131</f>
        <v>0</v>
      </c>
      <c r="Q131" s="182">
        <v>0.42831999999999998</v>
      </c>
      <c r="R131" s="182">
        <f>Q131*H131</f>
        <v>2.1630159999999998</v>
      </c>
      <c r="S131" s="182">
        <v>0</v>
      </c>
      <c r="T131" s="18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84" t="s">
        <v>150</v>
      </c>
      <c r="AT131" s="184" t="s">
        <v>145</v>
      </c>
      <c r="AU131" s="184" t="s">
        <v>81</v>
      </c>
      <c r="AY131" s="19" t="s">
        <v>143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9" t="s">
        <v>79</v>
      </c>
      <c r="BK131" s="185">
        <f>ROUND(I131*H131,2)</f>
        <v>0</v>
      </c>
      <c r="BL131" s="19" t="s">
        <v>150</v>
      </c>
      <c r="BM131" s="184" t="s">
        <v>198</v>
      </c>
    </row>
    <row r="132" s="13" customFormat="1">
      <c r="A132" s="13"/>
      <c r="B132" s="186"/>
      <c r="C132" s="13"/>
      <c r="D132" s="187" t="s">
        <v>152</v>
      </c>
      <c r="E132" s="188" t="s">
        <v>3</v>
      </c>
      <c r="F132" s="189" t="s">
        <v>199</v>
      </c>
      <c r="G132" s="13"/>
      <c r="H132" s="190">
        <v>5.0499999999999998</v>
      </c>
      <c r="I132" s="191"/>
      <c r="J132" s="13"/>
      <c r="K132" s="13"/>
      <c r="L132" s="186"/>
      <c r="M132" s="192"/>
      <c r="N132" s="193"/>
      <c r="O132" s="193"/>
      <c r="P132" s="193"/>
      <c r="Q132" s="193"/>
      <c r="R132" s="193"/>
      <c r="S132" s="193"/>
      <c r="T132" s="19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8" t="s">
        <v>152</v>
      </c>
      <c r="AU132" s="188" t="s">
        <v>81</v>
      </c>
      <c r="AV132" s="13" t="s">
        <v>81</v>
      </c>
      <c r="AW132" s="13" t="s">
        <v>34</v>
      </c>
      <c r="AX132" s="13" t="s">
        <v>79</v>
      </c>
      <c r="AY132" s="188" t="s">
        <v>143</v>
      </c>
    </row>
    <row r="133" s="12" customFormat="1" ht="22.8" customHeight="1">
      <c r="A133" s="12"/>
      <c r="B133" s="159"/>
      <c r="C133" s="12"/>
      <c r="D133" s="160" t="s">
        <v>71</v>
      </c>
      <c r="E133" s="170" t="s">
        <v>159</v>
      </c>
      <c r="F133" s="170" t="s">
        <v>200</v>
      </c>
      <c r="G133" s="12"/>
      <c r="H133" s="12"/>
      <c r="I133" s="162"/>
      <c r="J133" s="171">
        <f>BK133</f>
        <v>0</v>
      </c>
      <c r="K133" s="12"/>
      <c r="L133" s="159"/>
      <c r="M133" s="164"/>
      <c r="N133" s="165"/>
      <c r="O133" s="165"/>
      <c r="P133" s="166">
        <f>SUM(P134:P139)</f>
        <v>0</v>
      </c>
      <c r="Q133" s="165"/>
      <c r="R133" s="166">
        <f>SUM(R134:R139)</f>
        <v>1.3992259999999999</v>
      </c>
      <c r="S133" s="165"/>
      <c r="T133" s="167">
        <f>SUM(T134:T139)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160" t="s">
        <v>79</v>
      </c>
      <c r="AT133" s="168" t="s">
        <v>71</v>
      </c>
      <c r="AU133" s="168" t="s">
        <v>79</v>
      </c>
      <c r="AY133" s="160" t="s">
        <v>143</v>
      </c>
      <c r="BK133" s="169">
        <f>SUM(BK134:BK139)</f>
        <v>0</v>
      </c>
    </row>
    <row r="134" s="2" customFormat="1" ht="44.25" customHeight="1">
      <c r="A134" s="38"/>
      <c r="B134" s="172"/>
      <c r="C134" s="173" t="s">
        <v>201</v>
      </c>
      <c r="D134" s="173" t="s">
        <v>145</v>
      </c>
      <c r="E134" s="174" t="s">
        <v>202</v>
      </c>
      <c r="F134" s="175" t="s">
        <v>203</v>
      </c>
      <c r="G134" s="176" t="s">
        <v>204</v>
      </c>
      <c r="H134" s="177">
        <v>1</v>
      </c>
      <c r="I134" s="178"/>
      <c r="J134" s="179">
        <f>ROUND(I134*H134,2)</f>
        <v>0</v>
      </c>
      <c r="K134" s="175" t="s">
        <v>149</v>
      </c>
      <c r="L134" s="39"/>
      <c r="M134" s="180" t="s">
        <v>3</v>
      </c>
      <c r="N134" s="181" t="s">
        <v>43</v>
      </c>
      <c r="O134" s="72"/>
      <c r="P134" s="182">
        <f>O134*H134</f>
        <v>0</v>
      </c>
      <c r="Q134" s="182">
        <v>0.025350000000000001</v>
      </c>
      <c r="R134" s="182">
        <f>Q134*H134</f>
        <v>0.025350000000000001</v>
      </c>
      <c r="S134" s="182">
        <v>0</v>
      </c>
      <c r="T134" s="18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84" t="s">
        <v>150</v>
      </c>
      <c r="AT134" s="184" t="s">
        <v>145</v>
      </c>
      <c r="AU134" s="184" t="s">
        <v>81</v>
      </c>
      <c r="AY134" s="19" t="s">
        <v>143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9" t="s">
        <v>79</v>
      </c>
      <c r="BK134" s="185">
        <f>ROUND(I134*H134,2)</f>
        <v>0</v>
      </c>
      <c r="BL134" s="19" t="s">
        <v>150</v>
      </c>
      <c r="BM134" s="184" t="s">
        <v>205</v>
      </c>
    </row>
    <row r="135" s="13" customFormat="1">
      <c r="A135" s="13"/>
      <c r="B135" s="186"/>
      <c r="C135" s="13"/>
      <c r="D135" s="187" t="s">
        <v>152</v>
      </c>
      <c r="E135" s="188" t="s">
        <v>3</v>
      </c>
      <c r="F135" s="189" t="s">
        <v>206</v>
      </c>
      <c r="G135" s="13"/>
      <c r="H135" s="190">
        <v>1</v>
      </c>
      <c r="I135" s="191"/>
      <c r="J135" s="13"/>
      <c r="K135" s="13"/>
      <c r="L135" s="186"/>
      <c r="M135" s="192"/>
      <c r="N135" s="193"/>
      <c r="O135" s="193"/>
      <c r="P135" s="193"/>
      <c r="Q135" s="193"/>
      <c r="R135" s="193"/>
      <c r="S135" s="193"/>
      <c r="T135" s="194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188" t="s">
        <v>152</v>
      </c>
      <c r="AU135" s="188" t="s">
        <v>81</v>
      </c>
      <c r="AV135" s="13" t="s">
        <v>81</v>
      </c>
      <c r="AW135" s="13" t="s">
        <v>34</v>
      </c>
      <c r="AX135" s="13" t="s">
        <v>79</v>
      </c>
      <c r="AY135" s="188" t="s">
        <v>143</v>
      </c>
    </row>
    <row r="136" s="2" customFormat="1" ht="44.25" customHeight="1">
      <c r="A136" s="38"/>
      <c r="B136" s="172"/>
      <c r="C136" s="173" t="s">
        <v>207</v>
      </c>
      <c r="D136" s="173" t="s">
        <v>145</v>
      </c>
      <c r="E136" s="174" t="s">
        <v>208</v>
      </c>
      <c r="F136" s="175" t="s">
        <v>209</v>
      </c>
      <c r="G136" s="176" t="s">
        <v>204</v>
      </c>
      <c r="H136" s="177">
        <v>2</v>
      </c>
      <c r="I136" s="178"/>
      <c r="J136" s="179">
        <f>ROUND(I136*H136,2)</f>
        <v>0</v>
      </c>
      <c r="K136" s="175" t="s">
        <v>149</v>
      </c>
      <c r="L136" s="39"/>
      <c r="M136" s="180" t="s">
        <v>3</v>
      </c>
      <c r="N136" s="181" t="s">
        <v>43</v>
      </c>
      <c r="O136" s="72"/>
      <c r="P136" s="182">
        <f>O136*H136</f>
        <v>0</v>
      </c>
      <c r="Q136" s="182">
        <v>0.032349999999999997</v>
      </c>
      <c r="R136" s="182">
        <f>Q136*H136</f>
        <v>0.064699999999999994</v>
      </c>
      <c r="S136" s="182">
        <v>0</v>
      </c>
      <c r="T136" s="18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84" t="s">
        <v>150</v>
      </c>
      <c r="AT136" s="184" t="s">
        <v>145</v>
      </c>
      <c r="AU136" s="184" t="s">
        <v>81</v>
      </c>
      <c r="AY136" s="19" t="s">
        <v>143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9" t="s">
        <v>79</v>
      </c>
      <c r="BK136" s="185">
        <f>ROUND(I136*H136,2)</f>
        <v>0</v>
      </c>
      <c r="BL136" s="19" t="s">
        <v>150</v>
      </c>
      <c r="BM136" s="184" t="s">
        <v>210</v>
      </c>
    </row>
    <row r="137" s="13" customFormat="1">
      <c r="A137" s="13"/>
      <c r="B137" s="186"/>
      <c r="C137" s="13"/>
      <c r="D137" s="187" t="s">
        <v>152</v>
      </c>
      <c r="E137" s="188" t="s">
        <v>3</v>
      </c>
      <c r="F137" s="189" t="s">
        <v>211</v>
      </c>
      <c r="G137" s="13"/>
      <c r="H137" s="190">
        <v>2</v>
      </c>
      <c r="I137" s="191"/>
      <c r="J137" s="13"/>
      <c r="K137" s="13"/>
      <c r="L137" s="186"/>
      <c r="M137" s="192"/>
      <c r="N137" s="193"/>
      <c r="O137" s="193"/>
      <c r="P137" s="193"/>
      <c r="Q137" s="193"/>
      <c r="R137" s="193"/>
      <c r="S137" s="193"/>
      <c r="T137" s="19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8" t="s">
        <v>152</v>
      </c>
      <c r="AU137" s="188" t="s">
        <v>81</v>
      </c>
      <c r="AV137" s="13" t="s">
        <v>81</v>
      </c>
      <c r="AW137" s="13" t="s">
        <v>34</v>
      </c>
      <c r="AX137" s="13" t="s">
        <v>79</v>
      </c>
      <c r="AY137" s="188" t="s">
        <v>143</v>
      </c>
    </row>
    <row r="138" s="2" customFormat="1">
      <c r="A138" s="38"/>
      <c r="B138" s="172"/>
      <c r="C138" s="173" t="s">
        <v>212</v>
      </c>
      <c r="D138" s="173" t="s">
        <v>145</v>
      </c>
      <c r="E138" s="174" t="s">
        <v>213</v>
      </c>
      <c r="F138" s="175" t="s">
        <v>214</v>
      </c>
      <c r="G138" s="176" t="s">
        <v>148</v>
      </c>
      <c r="H138" s="177">
        <v>19.574999999999999</v>
      </c>
      <c r="I138" s="178"/>
      <c r="J138" s="179">
        <f>ROUND(I138*H138,2)</f>
        <v>0</v>
      </c>
      <c r="K138" s="175" t="s">
        <v>149</v>
      </c>
      <c r="L138" s="39"/>
      <c r="M138" s="180" t="s">
        <v>3</v>
      </c>
      <c r="N138" s="181" t="s">
        <v>43</v>
      </c>
      <c r="O138" s="72"/>
      <c r="P138" s="182">
        <f>O138*H138</f>
        <v>0</v>
      </c>
      <c r="Q138" s="182">
        <v>0.066879999999999995</v>
      </c>
      <c r="R138" s="182">
        <f>Q138*H138</f>
        <v>1.3091759999999999</v>
      </c>
      <c r="S138" s="182">
        <v>0</v>
      </c>
      <c r="T138" s="18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84" t="s">
        <v>150</v>
      </c>
      <c r="AT138" s="184" t="s">
        <v>145</v>
      </c>
      <c r="AU138" s="184" t="s">
        <v>81</v>
      </c>
      <c r="AY138" s="19" t="s">
        <v>143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9" t="s">
        <v>79</v>
      </c>
      <c r="BK138" s="185">
        <f>ROUND(I138*H138,2)</f>
        <v>0</v>
      </c>
      <c r="BL138" s="19" t="s">
        <v>150</v>
      </c>
      <c r="BM138" s="184" t="s">
        <v>215</v>
      </c>
    </row>
    <row r="139" s="13" customFormat="1">
      <c r="A139" s="13"/>
      <c r="B139" s="186"/>
      <c r="C139" s="13"/>
      <c r="D139" s="187" t="s">
        <v>152</v>
      </c>
      <c r="E139" s="188" t="s">
        <v>3</v>
      </c>
      <c r="F139" s="189" t="s">
        <v>216</v>
      </c>
      <c r="G139" s="13"/>
      <c r="H139" s="190">
        <v>19.574999999999999</v>
      </c>
      <c r="I139" s="191"/>
      <c r="J139" s="13"/>
      <c r="K139" s="13"/>
      <c r="L139" s="186"/>
      <c r="M139" s="192"/>
      <c r="N139" s="193"/>
      <c r="O139" s="193"/>
      <c r="P139" s="193"/>
      <c r="Q139" s="193"/>
      <c r="R139" s="193"/>
      <c r="S139" s="193"/>
      <c r="T139" s="19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8" t="s">
        <v>152</v>
      </c>
      <c r="AU139" s="188" t="s">
        <v>81</v>
      </c>
      <c r="AV139" s="13" t="s">
        <v>81</v>
      </c>
      <c r="AW139" s="13" t="s">
        <v>34</v>
      </c>
      <c r="AX139" s="13" t="s">
        <v>79</v>
      </c>
      <c r="AY139" s="188" t="s">
        <v>143</v>
      </c>
    </row>
    <row r="140" s="12" customFormat="1" ht="22.8" customHeight="1">
      <c r="A140" s="12"/>
      <c r="B140" s="159"/>
      <c r="C140" s="12"/>
      <c r="D140" s="160" t="s">
        <v>71</v>
      </c>
      <c r="E140" s="170" t="s">
        <v>171</v>
      </c>
      <c r="F140" s="170" t="s">
        <v>217</v>
      </c>
      <c r="G140" s="12"/>
      <c r="H140" s="12"/>
      <c r="I140" s="162"/>
      <c r="J140" s="171">
        <f>BK140</f>
        <v>0</v>
      </c>
      <c r="K140" s="12"/>
      <c r="L140" s="159"/>
      <c r="M140" s="164"/>
      <c r="N140" s="165"/>
      <c r="O140" s="165"/>
      <c r="P140" s="166">
        <f>SUM(P141:P254)</f>
        <v>0</v>
      </c>
      <c r="Q140" s="165"/>
      <c r="R140" s="166">
        <f>SUM(R141:R254)</f>
        <v>31.014868790000001</v>
      </c>
      <c r="S140" s="165"/>
      <c r="T140" s="167">
        <f>SUM(T141:T254)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160" t="s">
        <v>79</v>
      </c>
      <c r="AT140" s="168" t="s">
        <v>71</v>
      </c>
      <c r="AU140" s="168" t="s">
        <v>79</v>
      </c>
      <c r="AY140" s="160" t="s">
        <v>143</v>
      </c>
      <c r="BK140" s="169">
        <f>SUM(BK141:BK254)</f>
        <v>0</v>
      </c>
    </row>
    <row r="141" s="2" customFormat="1">
      <c r="A141" s="38"/>
      <c r="B141" s="172"/>
      <c r="C141" s="173" t="s">
        <v>9</v>
      </c>
      <c r="D141" s="173" t="s">
        <v>145</v>
      </c>
      <c r="E141" s="174" t="s">
        <v>218</v>
      </c>
      <c r="F141" s="175" t="s">
        <v>219</v>
      </c>
      <c r="G141" s="176" t="s">
        <v>148</v>
      </c>
      <c r="H141" s="177">
        <v>85.519999999999996</v>
      </c>
      <c r="I141" s="178"/>
      <c r="J141" s="179">
        <f>ROUND(I141*H141,2)</f>
        <v>0</v>
      </c>
      <c r="K141" s="175" t="s">
        <v>149</v>
      </c>
      <c r="L141" s="39"/>
      <c r="M141" s="180" t="s">
        <v>3</v>
      </c>
      <c r="N141" s="181" t="s">
        <v>43</v>
      </c>
      <c r="O141" s="72"/>
      <c r="P141" s="182">
        <f>O141*H141</f>
        <v>0</v>
      </c>
      <c r="Q141" s="182">
        <v>0.0014</v>
      </c>
      <c r="R141" s="182">
        <f>Q141*H141</f>
        <v>0.11972799999999999</v>
      </c>
      <c r="S141" s="182">
        <v>0</v>
      </c>
      <c r="T141" s="18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84" t="s">
        <v>150</v>
      </c>
      <c r="AT141" s="184" t="s">
        <v>145</v>
      </c>
      <c r="AU141" s="184" t="s">
        <v>81</v>
      </c>
      <c r="AY141" s="19" t="s">
        <v>143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9" t="s">
        <v>79</v>
      </c>
      <c r="BK141" s="185">
        <f>ROUND(I141*H141,2)</f>
        <v>0</v>
      </c>
      <c r="BL141" s="19" t="s">
        <v>150</v>
      </c>
      <c r="BM141" s="184" t="s">
        <v>220</v>
      </c>
    </row>
    <row r="142" s="13" customFormat="1">
      <c r="A142" s="13"/>
      <c r="B142" s="186"/>
      <c r="C142" s="13"/>
      <c r="D142" s="187" t="s">
        <v>152</v>
      </c>
      <c r="E142" s="188" t="s">
        <v>3</v>
      </c>
      <c r="F142" s="189" t="s">
        <v>221</v>
      </c>
      <c r="G142" s="13"/>
      <c r="H142" s="190">
        <v>85.519999999999996</v>
      </c>
      <c r="I142" s="191"/>
      <c r="J142" s="13"/>
      <c r="K142" s="13"/>
      <c r="L142" s="186"/>
      <c r="M142" s="192"/>
      <c r="N142" s="193"/>
      <c r="O142" s="193"/>
      <c r="P142" s="193"/>
      <c r="Q142" s="193"/>
      <c r="R142" s="193"/>
      <c r="S142" s="193"/>
      <c r="T142" s="194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188" t="s">
        <v>152</v>
      </c>
      <c r="AU142" s="188" t="s">
        <v>81</v>
      </c>
      <c r="AV142" s="13" t="s">
        <v>81</v>
      </c>
      <c r="AW142" s="13" t="s">
        <v>34</v>
      </c>
      <c r="AX142" s="13" t="s">
        <v>79</v>
      </c>
      <c r="AY142" s="188" t="s">
        <v>143</v>
      </c>
    </row>
    <row r="143" s="2" customFormat="1">
      <c r="A143" s="38"/>
      <c r="B143" s="172"/>
      <c r="C143" s="173" t="s">
        <v>222</v>
      </c>
      <c r="D143" s="173" t="s">
        <v>145</v>
      </c>
      <c r="E143" s="174" t="s">
        <v>223</v>
      </c>
      <c r="F143" s="175" t="s">
        <v>224</v>
      </c>
      <c r="G143" s="176" t="s">
        <v>148</v>
      </c>
      <c r="H143" s="177">
        <v>85.519999999999996</v>
      </c>
      <c r="I143" s="178"/>
      <c r="J143" s="179">
        <f>ROUND(I143*H143,2)</f>
        <v>0</v>
      </c>
      <c r="K143" s="175" t="s">
        <v>149</v>
      </c>
      <c r="L143" s="39"/>
      <c r="M143" s="180" t="s">
        <v>3</v>
      </c>
      <c r="N143" s="181" t="s">
        <v>43</v>
      </c>
      <c r="O143" s="72"/>
      <c r="P143" s="182">
        <f>O143*H143</f>
        <v>0</v>
      </c>
      <c r="Q143" s="182">
        <v>0.0030000000000000001</v>
      </c>
      <c r="R143" s="182">
        <f>Q143*H143</f>
        <v>0.25656000000000001</v>
      </c>
      <c r="S143" s="182">
        <v>0</v>
      </c>
      <c r="T143" s="18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84" t="s">
        <v>150</v>
      </c>
      <c r="AT143" s="184" t="s">
        <v>145</v>
      </c>
      <c r="AU143" s="184" t="s">
        <v>81</v>
      </c>
      <c r="AY143" s="19" t="s">
        <v>143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9" t="s">
        <v>79</v>
      </c>
      <c r="BK143" s="185">
        <f>ROUND(I143*H143,2)</f>
        <v>0</v>
      </c>
      <c r="BL143" s="19" t="s">
        <v>150</v>
      </c>
      <c r="BM143" s="184" t="s">
        <v>225</v>
      </c>
    </row>
    <row r="144" s="13" customFormat="1">
      <c r="A144" s="13"/>
      <c r="B144" s="186"/>
      <c r="C144" s="13"/>
      <c r="D144" s="187" t="s">
        <v>152</v>
      </c>
      <c r="E144" s="188" t="s">
        <v>3</v>
      </c>
      <c r="F144" s="189" t="s">
        <v>221</v>
      </c>
      <c r="G144" s="13"/>
      <c r="H144" s="190">
        <v>85.519999999999996</v>
      </c>
      <c r="I144" s="191"/>
      <c r="J144" s="13"/>
      <c r="K144" s="13"/>
      <c r="L144" s="186"/>
      <c r="M144" s="192"/>
      <c r="N144" s="193"/>
      <c r="O144" s="193"/>
      <c r="P144" s="193"/>
      <c r="Q144" s="193"/>
      <c r="R144" s="193"/>
      <c r="S144" s="193"/>
      <c r="T144" s="19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8" t="s">
        <v>152</v>
      </c>
      <c r="AU144" s="188" t="s">
        <v>81</v>
      </c>
      <c r="AV144" s="13" t="s">
        <v>81</v>
      </c>
      <c r="AW144" s="13" t="s">
        <v>34</v>
      </c>
      <c r="AX144" s="13" t="s">
        <v>79</v>
      </c>
      <c r="AY144" s="188" t="s">
        <v>143</v>
      </c>
    </row>
    <row r="145" s="2" customFormat="1">
      <c r="A145" s="38"/>
      <c r="B145" s="172"/>
      <c r="C145" s="173" t="s">
        <v>226</v>
      </c>
      <c r="D145" s="173" t="s">
        <v>145</v>
      </c>
      <c r="E145" s="174" t="s">
        <v>227</v>
      </c>
      <c r="F145" s="175" t="s">
        <v>228</v>
      </c>
      <c r="G145" s="176" t="s">
        <v>148</v>
      </c>
      <c r="H145" s="177">
        <v>85.519999999999996</v>
      </c>
      <c r="I145" s="178"/>
      <c r="J145" s="179">
        <f>ROUND(I145*H145,2)</f>
        <v>0</v>
      </c>
      <c r="K145" s="175" t="s">
        <v>149</v>
      </c>
      <c r="L145" s="39"/>
      <c r="M145" s="180" t="s">
        <v>3</v>
      </c>
      <c r="N145" s="181" t="s">
        <v>43</v>
      </c>
      <c r="O145" s="72"/>
      <c r="P145" s="182">
        <f>O145*H145</f>
        <v>0</v>
      </c>
      <c r="Q145" s="182">
        <v>0.016899999999999998</v>
      </c>
      <c r="R145" s="182">
        <f>Q145*H145</f>
        <v>1.4452879999999997</v>
      </c>
      <c r="S145" s="182">
        <v>0</v>
      </c>
      <c r="T145" s="18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84" t="s">
        <v>150</v>
      </c>
      <c r="AT145" s="184" t="s">
        <v>145</v>
      </c>
      <c r="AU145" s="184" t="s">
        <v>81</v>
      </c>
      <c r="AY145" s="19" t="s">
        <v>143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9" t="s">
        <v>79</v>
      </c>
      <c r="BK145" s="185">
        <f>ROUND(I145*H145,2)</f>
        <v>0</v>
      </c>
      <c r="BL145" s="19" t="s">
        <v>150</v>
      </c>
      <c r="BM145" s="184" t="s">
        <v>229</v>
      </c>
    </row>
    <row r="146" s="13" customFormat="1">
      <c r="A146" s="13"/>
      <c r="B146" s="186"/>
      <c r="C146" s="13"/>
      <c r="D146" s="187" t="s">
        <v>152</v>
      </c>
      <c r="E146" s="188" t="s">
        <v>3</v>
      </c>
      <c r="F146" s="189" t="s">
        <v>221</v>
      </c>
      <c r="G146" s="13"/>
      <c r="H146" s="190">
        <v>85.519999999999996</v>
      </c>
      <c r="I146" s="191"/>
      <c r="J146" s="13"/>
      <c r="K146" s="13"/>
      <c r="L146" s="186"/>
      <c r="M146" s="192"/>
      <c r="N146" s="193"/>
      <c r="O146" s="193"/>
      <c r="P146" s="193"/>
      <c r="Q146" s="193"/>
      <c r="R146" s="193"/>
      <c r="S146" s="193"/>
      <c r="T146" s="19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8" t="s">
        <v>152</v>
      </c>
      <c r="AU146" s="188" t="s">
        <v>81</v>
      </c>
      <c r="AV146" s="13" t="s">
        <v>81</v>
      </c>
      <c r="AW146" s="13" t="s">
        <v>34</v>
      </c>
      <c r="AX146" s="13" t="s">
        <v>79</v>
      </c>
      <c r="AY146" s="188" t="s">
        <v>143</v>
      </c>
    </row>
    <row r="147" s="2" customFormat="1">
      <c r="A147" s="38"/>
      <c r="B147" s="172"/>
      <c r="C147" s="173" t="s">
        <v>230</v>
      </c>
      <c r="D147" s="173" t="s">
        <v>145</v>
      </c>
      <c r="E147" s="174" t="s">
        <v>231</v>
      </c>
      <c r="F147" s="175" t="s">
        <v>232</v>
      </c>
      <c r="G147" s="176" t="s">
        <v>148</v>
      </c>
      <c r="H147" s="177">
        <v>85.519999999999996</v>
      </c>
      <c r="I147" s="178"/>
      <c r="J147" s="179">
        <f>ROUND(I147*H147,2)</f>
        <v>0</v>
      </c>
      <c r="K147" s="175" t="s">
        <v>149</v>
      </c>
      <c r="L147" s="39"/>
      <c r="M147" s="180" t="s">
        <v>3</v>
      </c>
      <c r="N147" s="181" t="s">
        <v>43</v>
      </c>
      <c r="O147" s="72"/>
      <c r="P147" s="182">
        <f>O147*H147</f>
        <v>0</v>
      </c>
      <c r="Q147" s="182">
        <v>0.0061999999999999998</v>
      </c>
      <c r="R147" s="182">
        <f>Q147*H147</f>
        <v>0.53022399999999992</v>
      </c>
      <c r="S147" s="182">
        <v>0</v>
      </c>
      <c r="T147" s="18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84" t="s">
        <v>150</v>
      </c>
      <c r="AT147" s="184" t="s">
        <v>145</v>
      </c>
      <c r="AU147" s="184" t="s">
        <v>81</v>
      </c>
      <c r="AY147" s="19" t="s">
        <v>143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19" t="s">
        <v>79</v>
      </c>
      <c r="BK147" s="185">
        <f>ROUND(I147*H147,2)</f>
        <v>0</v>
      </c>
      <c r="BL147" s="19" t="s">
        <v>150</v>
      </c>
      <c r="BM147" s="184" t="s">
        <v>233</v>
      </c>
    </row>
    <row r="148" s="13" customFormat="1">
      <c r="A148" s="13"/>
      <c r="B148" s="186"/>
      <c r="C148" s="13"/>
      <c r="D148" s="187" t="s">
        <v>152</v>
      </c>
      <c r="E148" s="188" t="s">
        <v>3</v>
      </c>
      <c r="F148" s="189" t="s">
        <v>221</v>
      </c>
      <c r="G148" s="13"/>
      <c r="H148" s="190">
        <v>85.519999999999996</v>
      </c>
      <c r="I148" s="191"/>
      <c r="J148" s="13"/>
      <c r="K148" s="13"/>
      <c r="L148" s="186"/>
      <c r="M148" s="192"/>
      <c r="N148" s="193"/>
      <c r="O148" s="193"/>
      <c r="P148" s="193"/>
      <c r="Q148" s="193"/>
      <c r="R148" s="193"/>
      <c r="S148" s="193"/>
      <c r="T148" s="194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188" t="s">
        <v>152</v>
      </c>
      <c r="AU148" s="188" t="s">
        <v>81</v>
      </c>
      <c r="AV148" s="13" t="s">
        <v>81</v>
      </c>
      <c r="AW148" s="13" t="s">
        <v>34</v>
      </c>
      <c r="AX148" s="13" t="s">
        <v>79</v>
      </c>
      <c r="AY148" s="188" t="s">
        <v>143</v>
      </c>
    </row>
    <row r="149" s="2" customFormat="1" ht="33" customHeight="1">
      <c r="A149" s="38"/>
      <c r="B149" s="172"/>
      <c r="C149" s="173" t="s">
        <v>234</v>
      </c>
      <c r="D149" s="173" t="s">
        <v>145</v>
      </c>
      <c r="E149" s="174" t="s">
        <v>235</v>
      </c>
      <c r="F149" s="175" t="s">
        <v>236</v>
      </c>
      <c r="G149" s="176" t="s">
        <v>148</v>
      </c>
      <c r="H149" s="177">
        <v>220.97999999999999</v>
      </c>
      <c r="I149" s="178"/>
      <c r="J149" s="179">
        <f>ROUND(I149*H149,2)</f>
        <v>0</v>
      </c>
      <c r="K149" s="175" t="s">
        <v>149</v>
      </c>
      <c r="L149" s="39"/>
      <c r="M149" s="180" t="s">
        <v>3</v>
      </c>
      <c r="N149" s="181" t="s">
        <v>43</v>
      </c>
      <c r="O149" s="72"/>
      <c r="P149" s="182">
        <f>O149*H149</f>
        <v>0</v>
      </c>
      <c r="Q149" s="182">
        <v>0.00025999999999999998</v>
      </c>
      <c r="R149" s="182">
        <f>Q149*H149</f>
        <v>0.057454799999999993</v>
      </c>
      <c r="S149" s="182">
        <v>0</v>
      </c>
      <c r="T149" s="18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84" t="s">
        <v>150</v>
      </c>
      <c r="AT149" s="184" t="s">
        <v>145</v>
      </c>
      <c r="AU149" s="184" t="s">
        <v>81</v>
      </c>
      <c r="AY149" s="19" t="s">
        <v>143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9" t="s">
        <v>79</v>
      </c>
      <c r="BK149" s="185">
        <f>ROUND(I149*H149,2)</f>
        <v>0</v>
      </c>
      <c r="BL149" s="19" t="s">
        <v>150</v>
      </c>
      <c r="BM149" s="184" t="s">
        <v>237</v>
      </c>
    </row>
    <row r="150" s="13" customFormat="1">
      <c r="A150" s="13"/>
      <c r="B150" s="186"/>
      <c r="C150" s="13"/>
      <c r="D150" s="187" t="s">
        <v>152</v>
      </c>
      <c r="E150" s="188" t="s">
        <v>3</v>
      </c>
      <c r="F150" s="189" t="s">
        <v>238</v>
      </c>
      <c r="G150" s="13"/>
      <c r="H150" s="190">
        <v>39.149999999999999</v>
      </c>
      <c r="I150" s="191"/>
      <c r="J150" s="13"/>
      <c r="K150" s="13"/>
      <c r="L150" s="186"/>
      <c r="M150" s="192"/>
      <c r="N150" s="193"/>
      <c r="O150" s="193"/>
      <c r="P150" s="193"/>
      <c r="Q150" s="193"/>
      <c r="R150" s="193"/>
      <c r="S150" s="193"/>
      <c r="T150" s="19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8" t="s">
        <v>152</v>
      </c>
      <c r="AU150" s="188" t="s">
        <v>81</v>
      </c>
      <c r="AV150" s="13" t="s">
        <v>81</v>
      </c>
      <c r="AW150" s="13" t="s">
        <v>34</v>
      </c>
      <c r="AX150" s="13" t="s">
        <v>72</v>
      </c>
      <c r="AY150" s="188" t="s">
        <v>143</v>
      </c>
    </row>
    <row r="151" s="14" customFormat="1">
      <c r="A151" s="14"/>
      <c r="B151" s="195"/>
      <c r="C151" s="14"/>
      <c r="D151" s="187" t="s">
        <v>152</v>
      </c>
      <c r="E151" s="196" t="s">
        <v>3</v>
      </c>
      <c r="F151" s="197" t="s">
        <v>239</v>
      </c>
      <c r="G151" s="14"/>
      <c r="H151" s="198">
        <v>39.149999999999999</v>
      </c>
      <c r="I151" s="199"/>
      <c r="J151" s="14"/>
      <c r="K151" s="14"/>
      <c r="L151" s="195"/>
      <c r="M151" s="200"/>
      <c r="N151" s="201"/>
      <c r="O151" s="201"/>
      <c r="P151" s="201"/>
      <c r="Q151" s="201"/>
      <c r="R151" s="201"/>
      <c r="S151" s="201"/>
      <c r="T151" s="20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196" t="s">
        <v>152</v>
      </c>
      <c r="AU151" s="196" t="s">
        <v>81</v>
      </c>
      <c r="AV151" s="14" t="s">
        <v>159</v>
      </c>
      <c r="AW151" s="14" t="s">
        <v>34</v>
      </c>
      <c r="AX151" s="14" t="s">
        <v>72</v>
      </c>
      <c r="AY151" s="196" t="s">
        <v>143</v>
      </c>
    </row>
    <row r="152" s="13" customFormat="1">
      <c r="A152" s="13"/>
      <c r="B152" s="186"/>
      <c r="C152" s="13"/>
      <c r="D152" s="187" t="s">
        <v>152</v>
      </c>
      <c r="E152" s="188" t="s">
        <v>3</v>
      </c>
      <c r="F152" s="189" t="s">
        <v>240</v>
      </c>
      <c r="G152" s="13"/>
      <c r="H152" s="190">
        <v>96.040000000000006</v>
      </c>
      <c r="I152" s="191"/>
      <c r="J152" s="13"/>
      <c r="K152" s="13"/>
      <c r="L152" s="186"/>
      <c r="M152" s="192"/>
      <c r="N152" s="193"/>
      <c r="O152" s="193"/>
      <c r="P152" s="193"/>
      <c r="Q152" s="193"/>
      <c r="R152" s="193"/>
      <c r="S152" s="193"/>
      <c r="T152" s="194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188" t="s">
        <v>152</v>
      </c>
      <c r="AU152" s="188" t="s">
        <v>81</v>
      </c>
      <c r="AV152" s="13" t="s">
        <v>81</v>
      </c>
      <c r="AW152" s="13" t="s">
        <v>34</v>
      </c>
      <c r="AX152" s="13" t="s">
        <v>72</v>
      </c>
      <c r="AY152" s="188" t="s">
        <v>143</v>
      </c>
    </row>
    <row r="153" s="13" customFormat="1">
      <c r="A153" s="13"/>
      <c r="B153" s="186"/>
      <c r="C153" s="13"/>
      <c r="D153" s="187" t="s">
        <v>152</v>
      </c>
      <c r="E153" s="188" t="s">
        <v>3</v>
      </c>
      <c r="F153" s="189" t="s">
        <v>241</v>
      </c>
      <c r="G153" s="13"/>
      <c r="H153" s="190">
        <v>37.75</v>
      </c>
      <c r="I153" s="191"/>
      <c r="J153" s="13"/>
      <c r="K153" s="13"/>
      <c r="L153" s="186"/>
      <c r="M153" s="192"/>
      <c r="N153" s="193"/>
      <c r="O153" s="193"/>
      <c r="P153" s="193"/>
      <c r="Q153" s="193"/>
      <c r="R153" s="193"/>
      <c r="S153" s="193"/>
      <c r="T153" s="19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8" t="s">
        <v>152</v>
      </c>
      <c r="AU153" s="188" t="s">
        <v>81</v>
      </c>
      <c r="AV153" s="13" t="s">
        <v>81</v>
      </c>
      <c r="AW153" s="13" t="s">
        <v>34</v>
      </c>
      <c r="AX153" s="13" t="s">
        <v>72</v>
      </c>
      <c r="AY153" s="188" t="s">
        <v>143</v>
      </c>
    </row>
    <row r="154" s="13" customFormat="1">
      <c r="A154" s="13"/>
      <c r="B154" s="186"/>
      <c r="C154" s="13"/>
      <c r="D154" s="187" t="s">
        <v>152</v>
      </c>
      <c r="E154" s="188" t="s">
        <v>3</v>
      </c>
      <c r="F154" s="189" t="s">
        <v>242</v>
      </c>
      <c r="G154" s="13"/>
      <c r="H154" s="190">
        <v>3.0800000000000001</v>
      </c>
      <c r="I154" s="191"/>
      <c r="J154" s="13"/>
      <c r="K154" s="13"/>
      <c r="L154" s="186"/>
      <c r="M154" s="192"/>
      <c r="N154" s="193"/>
      <c r="O154" s="193"/>
      <c r="P154" s="193"/>
      <c r="Q154" s="193"/>
      <c r="R154" s="193"/>
      <c r="S154" s="193"/>
      <c r="T154" s="194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188" t="s">
        <v>152</v>
      </c>
      <c r="AU154" s="188" t="s">
        <v>81</v>
      </c>
      <c r="AV154" s="13" t="s">
        <v>81</v>
      </c>
      <c r="AW154" s="13" t="s">
        <v>34</v>
      </c>
      <c r="AX154" s="13" t="s">
        <v>72</v>
      </c>
      <c r="AY154" s="188" t="s">
        <v>143</v>
      </c>
    </row>
    <row r="155" s="13" customFormat="1">
      <c r="A155" s="13"/>
      <c r="B155" s="186"/>
      <c r="C155" s="13"/>
      <c r="D155" s="187" t="s">
        <v>152</v>
      </c>
      <c r="E155" s="188" t="s">
        <v>3</v>
      </c>
      <c r="F155" s="189" t="s">
        <v>243</v>
      </c>
      <c r="G155" s="13"/>
      <c r="H155" s="190">
        <v>2</v>
      </c>
      <c r="I155" s="191"/>
      <c r="J155" s="13"/>
      <c r="K155" s="13"/>
      <c r="L155" s="186"/>
      <c r="M155" s="192"/>
      <c r="N155" s="193"/>
      <c r="O155" s="193"/>
      <c r="P155" s="193"/>
      <c r="Q155" s="193"/>
      <c r="R155" s="193"/>
      <c r="S155" s="193"/>
      <c r="T155" s="19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8" t="s">
        <v>152</v>
      </c>
      <c r="AU155" s="188" t="s">
        <v>81</v>
      </c>
      <c r="AV155" s="13" t="s">
        <v>81</v>
      </c>
      <c r="AW155" s="13" t="s">
        <v>34</v>
      </c>
      <c r="AX155" s="13" t="s">
        <v>72</v>
      </c>
      <c r="AY155" s="188" t="s">
        <v>143</v>
      </c>
    </row>
    <row r="156" s="13" customFormat="1">
      <c r="A156" s="13"/>
      <c r="B156" s="186"/>
      <c r="C156" s="13"/>
      <c r="D156" s="187" t="s">
        <v>152</v>
      </c>
      <c r="E156" s="188" t="s">
        <v>3</v>
      </c>
      <c r="F156" s="189" t="s">
        <v>244</v>
      </c>
      <c r="G156" s="13"/>
      <c r="H156" s="190">
        <v>4.0599999999999996</v>
      </c>
      <c r="I156" s="191"/>
      <c r="J156" s="13"/>
      <c r="K156" s="13"/>
      <c r="L156" s="186"/>
      <c r="M156" s="192"/>
      <c r="N156" s="193"/>
      <c r="O156" s="193"/>
      <c r="P156" s="193"/>
      <c r="Q156" s="193"/>
      <c r="R156" s="193"/>
      <c r="S156" s="193"/>
      <c r="T156" s="194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188" t="s">
        <v>152</v>
      </c>
      <c r="AU156" s="188" t="s">
        <v>81</v>
      </c>
      <c r="AV156" s="13" t="s">
        <v>81</v>
      </c>
      <c r="AW156" s="13" t="s">
        <v>34</v>
      </c>
      <c r="AX156" s="13" t="s">
        <v>72</v>
      </c>
      <c r="AY156" s="188" t="s">
        <v>143</v>
      </c>
    </row>
    <row r="157" s="13" customFormat="1">
      <c r="A157" s="13"/>
      <c r="B157" s="186"/>
      <c r="C157" s="13"/>
      <c r="D157" s="187" t="s">
        <v>152</v>
      </c>
      <c r="E157" s="188" t="s">
        <v>3</v>
      </c>
      <c r="F157" s="189" t="s">
        <v>245</v>
      </c>
      <c r="G157" s="13"/>
      <c r="H157" s="190">
        <v>38.899999999999999</v>
      </c>
      <c r="I157" s="191"/>
      <c r="J157" s="13"/>
      <c r="K157" s="13"/>
      <c r="L157" s="186"/>
      <c r="M157" s="192"/>
      <c r="N157" s="193"/>
      <c r="O157" s="193"/>
      <c r="P157" s="193"/>
      <c r="Q157" s="193"/>
      <c r="R157" s="193"/>
      <c r="S157" s="193"/>
      <c r="T157" s="19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8" t="s">
        <v>152</v>
      </c>
      <c r="AU157" s="188" t="s">
        <v>81</v>
      </c>
      <c r="AV157" s="13" t="s">
        <v>81</v>
      </c>
      <c r="AW157" s="13" t="s">
        <v>34</v>
      </c>
      <c r="AX157" s="13" t="s">
        <v>72</v>
      </c>
      <c r="AY157" s="188" t="s">
        <v>143</v>
      </c>
    </row>
    <row r="158" s="14" customFormat="1">
      <c r="A158" s="14"/>
      <c r="B158" s="195"/>
      <c r="C158" s="14"/>
      <c r="D158" s="187" t="s">
        <v>152</v>
      </c>
      <c r="E158" s="196" t="s">
        <v>3</v>
      </c>
      <c r="F158" s="197" t="s">
        <v>246</v>
      </c>
      <c r="G158" s="14"/>
      <c r="H158" s="198">
        <v>181.83000000000004</v>
      </c>
      <c r="I158" s="199"/>
      <c r="J158" s="14"/>
      <c r="K158" s="14"/>
      <c r="L158" s="195"/>
      <c r="M158" s="200"/>
      <c r="N158" s="201"/>
      <c r="O158" s="201"/>
      <c r="P158" s="201"/>
      <c r="Q158" s="201"/>
      <c r="R158" s="201"/>
      <c r="S158" s="201"/>
      <c r="T158" s="202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196" t="s">
        <v>152</v>
      </c>
      <c r="AU158" s="196" t="s">
        <v>81</v>
      </c>
      <c r="AV158" s="14" t="s">
        <v>159</v>
      </c>
      <c r="AW158" s="14" t="s">
        <v>34</v>
      </c>
      <c r="AX158" s="14" t="s">
        <v>72</v>
      </c>
      <c r="AY158" s="196" t="s">
        <v>143</v>
      </c>
    </row>
    <row r="159" s="15" customFormat="1">
      <c r="A159" s="15"/>
      <c r="B159" s="203"/>
      <c r="C159" s="15"/>
      <c r="D159" s="187" t="s">
        <v>152</v>
      </c>
      <c r="E159" s="204" t="s">
        <v>3</v>
      </c>
      <c r="F159" s="205" t="s">
        <v>247</v>
      </c>
      <c r="G159" s="15"/>
      <c r="H159" s="206">
        <v>220.98000000000002</v>
      </c>
      <c r="I159" s="207"/>
      <c r="J159" s="15"/>
      <c r="K159" s="15"/>
      <c r="L159" s="203"/>
      <c r="M159" s="208"/>
      <c r="N159" s="209"/>
      <c r="O159" s="209"/>
      <c r="P159" s="209"/>
      <c r="Q159" s="209"/>
      <c r="R159" s="209"/>
      <c r="S159" s="209"/>
      <c r="T159" s="210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04" t="s">
        <v>152</v>
      </c>
      <c r="AU159" s="204" t="s">
        <v>81</v>
      </c>
      <c r="AV159" s="15" t="s">
        <v>150</v>
      </c>
      <c r="AW159" s="15" t="s">
        <v>34</v>
      </c>
      <c r="AX159" s="15" t="s">
        <v>79</v>
      </c>
      <c r="AY159" s="204" t="s">
        <v>143</v>
      </c>
    </row>
    <row r="160" s="2" customFormat="1">
      <c r="A160" s="38"/>
      <c r="B160" s="172"/>
      <c r="C160" s="173" t="s">
        <v>248</v>
      </c>
      <c r="D160" s="173" t="s">
        <v>145</v>
      </c>
      <c r="E160" s="174" t="s">
        <v>249</v>
      </c>
      <c r="F160" s="175" t="s">
        <v>250</v>
      </c>
      <c r="G160" s="176" t="s">
        <v>148</v>
      </c>
      <c r="H160" s="177">
        <v>39.149999999999999</v>
      </c>
      <c r="I160" s="178"/>
      <c r="J160" s="179">
        <f>ROUND(I160*H160,2)</f>
        <v>0</v>
      </c>
      <c r="K160" s="175" t="s">
        <v>149</v>
      </c>
      <c r="L160" s="39"/>
      <c r="M160" s="180" t="s">
        <v>3</v>
      </c>
      <c r="N160" s="181" t="s">
        <v>43</v>
      </c>
      <c r="O160" s="72"/>
      <c r="P160" s="182">
        <f>O160*H160</f>
        <v>0</v>
      </c>
      <c r="Q160" s="182">
        <v>0.0043800000000000002</v>
      </c>
      <c r="R160" s="182">
        <f>Q160*H160</f>
        <v>0.17147699999999999</v>
      </c>
      <c r="S160" s="182">
        <v>0</v>
      </c>
      <c r="T160" s="18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84" t="s">
        <v>150</v>
      </c>
      <c r="AT160" s="184" t="s">
        <v>145</v>
      </c>
      <c r="AU160" s="184" t="s">
        <v>81</v>
      </c>
      <c r="AY160" s="19" t="s">
        <v>143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9" t="s">
        <v>79</v>
      </c>
      <c r="BK160" s="185">
        <f>ROUND(I160*H160,2)</f>
        <v>0</v>
      </c>
      <c r="BL160" s="19" t="s">
        <v>150</v>
      </c>
      <c r="BM160" s="184" t="s">
        <v>251</v>
      </c>
    </row>
    <row r="161" s="13" customFormat="1">
      <c r="A161" s="13"/>
      <c r="B161" s="186"/>
      <c r="C161" s="13"/>
      <c r="D161" s="187" t="s">
        <v>152</v>
      </c>
      <c r="E161" s="188" t="s">
        <v>3</v>
      </c>
      <c r="F161" s="189" t="s">
        <v>238</v>
      </c>
      <c r="G161" s="13"/>
      <c r="H161" s="190">
        <v>39.149999999999999</v>
      </c>
      <c r="I161" s="191"/>
      <c r="J161" s="13"/>
      <c r="K161" s="13"/>
      <c r="L161" s="186"/>
      <c r="M161" s="192"/>
      <c r="N161" s="193"/>
      <c r="O161" s="193"/>
      <c r="P161" s="193"/>
      <c r="Q161" s="193"/>
      <c r="R161" s="193"/>
      <c r="S161" s="193"/>
      <c r="T161" s="194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188" t="s">
        <v>152</v>
      </c>
      <c r="AU161" s="188" t="s">
        <v>81</v>
      </c>
      <c r="AV161" s="13" t="s">
        <v>81</v>
      </c>
      <c r="AW161" s="13" t="s">
        <v>34</v>
      </c>
      <c r="AX161" s="13" t="s">
        <v>79</v>
      </c>
      <c r="AY161" s="188" t="s">
        <v>143</v>
      </c>
    </row>
    <row r="162" s="2" customFormat="1">
      <c r="A162" s="38"/>
      <c r="B162" s="172"/>
      <c r="C162" s="173" t="s">
        <v>8</v>
      </c>
      <c r="D162" s="173" t="s">
        <v>145</v>
      </c>
      <c r="E162" s="174" t="s">
        <v>252</v>
      </c>
      <c r="F162" s="175" t="s">
        <v>253</v>
      </c>
      <c r="G162" s="176" t="s">
        <v>148</v>
      </c>
      <c r="H162" s="177">
        <v>181.83000000000001</v>
      </c>
      <c r="I162" s="178"/>
      <c r="J162" s="179">
        <f>ROUND(I162*H162,2)</f>
        <v>0</v>
      </c>
      <c r="K162" s="175" t="s">
        <v>149</v>
      </c>
      <c r="L162" s="39"/>
      <c r="M162" s="180" t="s">
        <v>3</v>
      </c>
      <c r="N162" s="181" t="s">
        <v>43</v>
      </c>
      <c r="O162" s="72"/>
      <c r="P162" s="182">
        <f>O162*H162</f>
        <v>0</v>
      </c>
      <c r="Q162" s="182">
        <v>0.0030000000000000001</v>
      </c>
      <c r="R162" s="182">
        <f>Q162*H162</f>
        <v>0.54549000000000003</v>
      </c>
      <c r="S162" s="182">
        <v>0</v>
      </c>
      <c r="T162" s="18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84" t="s">
        <v>150</v>
      </c>
      <c r="AT162" s="184" t="s">
        <v>145</v>
      </c>
      <c r="AU162" s="184" t="s">
        <v>81</v>
      </c>
      <c r="AY162" s="19" t="s">
        <v>143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9" t="s">
        <v>79</v>
      </c>
      <c r="BK162" s="185">
        <f>ROUND(I162*H162,2)</f>
        <v>0</v>
      </c>
      <c r="BL162" s="19" t="s">
        <v>150</v>
      </c>
      <c r="BM162" s="184" t="s">
        <v>254</v>
      </c>
    </row>
    <row r="163" s="13" customFormat="1">
      <c r="A163" s="13"/>
      <c r="B163" s="186"/>
      <c r="C163" s="13"/>
      <c r="D163" s="187" t="s">
        <v>152</v>
      </c>
      <c r="E163" s="188" t="s">
        <v>3</v>
      </c>
      <c r="F163" s="189" t="s">
        <v>240</v>
      </c>
      <c r="G163" s="13"/>
      <c r="H163" s="190">
        <v>96.040000000000006</v>
      </c>
      <c r="I163" s="191"/>
      <c r="J163" s="13"/>
      <c r="K163" s="13"/>
      <c r="L163" s="186"/>
      <c r="M163" s="192"/>
      <c r="N163" s="193"/>
      <c r="O163" s="193"/>
      <c r="P163" s="193"/>
      <c r="Q163" s="193"/>
      <c r="R163" s="193"/>
      <c r="S163" s="193"/>
      <c r="T163" s="194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188" t="s">
        <v>152</v>
      </c>
      <c r="AU163" s="188" t="s">
        <v>81</v>
      </c>
      <c r="AV163" s="13" t="s">
        <v>81</v>
      </c>
      <c r="AW163" s="13" t="s">
        <v>34</v>
      </c>
      <c r="AX163" s="13" t="s">
        <v>72</v>
      </c>
      <c r="AY163" s="188" t="s">
        <v>143</v>
      </c>
    </row>
    <row r="164" s="13" customFormat="1">
      <c r="A164" s="13"/>
      <c r="B164" s="186"/>
      <c r="C164" s="13"/>
      <c r="D164" s="187" t="s">
        <v>152</v>
      </c>
      <c r="E164" s="188" t="s">
        <v>3</v>
      </c>
      <c r="F164" s="189" t="s">
        <v>241</v>
      </c>
      <c r="G164" s="13"/>
      <c r="H164" s="190">
        <v>37.75</v>
      </c>
      <c r="I164" s="191"/>
      <c r="J164" s="13"/>
      <c r="K164" s="13"/>
      <c r="L164" s="186"/>
      <c r="M164" s="192"/>
      <c r="N164" s="193"/>
      <c r="O164" s="193"/>
      <c r="P164" s="193"/>
      <c r="Q164" s="193"/>
      <c r="R164" s="193"/>
      <c r="S164" s="193"/>
      <c r="T164" s="194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188" t="s">
        <v>152</v>
      </c>
      <c r="AU164" s="188" t="s">
        <v>81</v>
      </c>
      <c r="AV164" s="13" t="s">
        <v>81</v>
      </c>
      <c r="AW164" s="13" t="s">
        <v>34</v>
      </c>
      <c r="AX164" s="13" t="s">
        <v>72</v>
      </c>
      <c r="AY164" s="188" t="s">
        <v>143</v>
      </c>
    </row>
    <row r="165" s="13" customFormat="1">
      <c r="A165" s="13"/>
      <c r="B165" s="186"/>
      <c r="C165" s="13"/>
      <c r="D165" s="187" t="s">
        <v>152</v>
      </c>
      <c r="E165" s="188" t="s">
        <v>3</v>
      </c>
      <c r="F165" s="189" t="s">
        <v>242</v>
      </c>
      <c r="G165" s="13"/>
      <c r="H165" s="190">
        <v>3.0800000000000001</v>
      </c>
      <c r="I165" s="191"/>
      <c r="J165" s="13"/>
      <c r="K165" s="13"/>
      <c r="L165" s="186"/>
      <c r="M165" s="192"/>
      <c r="N165" s="193"/>
      <c r="O165" s="193"/>
      <c r="P165" s="193"/>
      <c r="Q165" s="193"/>
      <c r="R165" s="193"/>
      <c r="S165" s="193"/>
      <c r="T165" s="194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188" t="s">
        <v>152</v>
      </c>
      <c r="AU165" s="188" t="s">
        <v>81</v>
      </c>
      <c r="AV165" s="13" t="s">
        <v>81</v>
      </c>
      <c r="AW165" s="13" t="s">
        <v>34</v>
      </c>
      <c r="AX165" s="13" t="s">
        <v>72</v>
      </c>
      <c r="AY165" s="188" t="s">
        <v>143</v>
      </c>
    </row>
    <row r="166" s="13" customFormat="1">
      <c r="A166" s="13"/>
      <c r="B166" s="186"/>
      <c r="C166" s="13"/>
      <c r="D166" s="187" t="s">
        <v>152</v>
      </c>
      <c r="E166" s="188" t="s">
        <v>3</v>
      </c>
      <c r="F166" s="189" t="s">
        <v>243</v>
      </c>
      <c r="G166" s="13"/>
      <c r="H166" s="190">
        <v>2</v>
      </c>
      <c r="I166" s="191"/>
      <c r="J166" s="13"/>
      <c r="K166" s="13"/>
      <c r="L166" s="186"/>
      <c r="M166" s="192"/>
      <c r="N166" s="193"/>
      <c r="O166" s="193"/>
      <c r="P166" s="193"/>
      <c r="Q166" s="193"/>
      <c r="R166" s="193"/>
      <c r="S166" s="193"/>
      <c r="T166" s="194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188" t="s">
        <v>152</v>
      </c>
      <c r="AU166" s="188" t="s">
        <v>81</v>
      </c>
      <c r="AV166" s="13" t="s">
        <v>81</v>
      </c>
      <c r="AW166" s="13" t="s">
        <v>34</v>
      </c>
      <c r="AX166" s="13" t="s">
        <v>72</v>
      </c>
      <c r="AY166" s="188" t="s">
        <v>143</v>
      </c>
    </row>
    <row r="167" s="13" customFormat="1">
      <c r="A167" s="13"/>
      <c r="B167" s="186"/>
      <c r="C167" s="13"/>
      <c r="D167" s="187" t="s">
        <v>152</v>
      </c>
      <c r="E167" s="188" t="s">
        <v>3</v>
      </c>
      <c r="F167" s="189" t="s">
        <v>244</v>
      </c>
      <c r="G167" s="13"/>
      <c r="H167" s="190">
        <v>4.0599999999999996</v>
      </c>
      <c r="I167" s="191"/>
      <c r="J167" s="13"/>
      <c r="K167" s="13"/>
      <c r="L167" s="186"/>
      <c r="M167" s="192"/>
      <c r="N167" s="193"/>
      <c r="O167" s="193"/>
      <c r="P167" s="193"/>
      <c r="Q167" s="193"/>
      <c r="R167" s="193"/>
      <c r="S167" s="193"/>
      <c r="T167" s="194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188" t="s">
        <v>152</v>
      </c>
      <c r="AU167" s="188" t="s">
        <v>81</v>
      </c>
      <c r="AV167" s="13" t="s">
        <v>81</v>
      </c>
      <c r="AW167" s="13" t="s">
        <v>34</v>
      </c>
      <c r="AX167" s="13" t="s">
        <v>72</v>
      </c>
      <c r="AY167" s="188" t="s">
        <v>143</v>
      </c>
    </row>
    <row r="168" s="13" customFormat="1">
      <c r="A168" s="13"/>
      <c r="B168" s="186"/>
      <c r="C168" s="13"/>
      <c r="D168" s="187" t="s">
        <v>152</v>
      </c>
      <c r="E168" s="188" t="s">
        <v>3</v>
      </c>
      <c r="F168" s="189" t="s">
        <v>245</v>
      </c>
      <c r="G168" s="13"/>
      <c r="H168" s="190">
        <v>38.899999999999999</v>
      </c>
      <c r="I168" s="191"/>
      <c r="J168" s="13"/>
      <c r="K168" s="13"/>
      <c r="L168" s="186"/>
      <c r="M168" s="192"/>
      <c r="N168" s="193"/>
      <c r="O168" s="193"/>
      <c r="P168" s="193"/>
      <c r="Q168" s="193"/>
      <c r="R168" s="193"/>
      <c r="S168" s="193"/>
      <c r="T168" s="194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188" t="s">
        <v>152</v>
      </c>
      <c r="AU168" s="188" t="s">
        <v>81</v>
      </c>
      <c r="AV168" s="13" t="s">
        <v>81</v>
      </c>
      <c r="AW168" s="13" t="s">
        <v>34</v>
      </c>
      <c r="AX168" s="13" t="s">
        <v>72</v>
      </c>
      <c r="AY168" s="188" t="s">
        <v>143</v>
      </c>
    </row>
    <row r="169" s="14" customFormat="1">
      <c r="A169" s="14"/>
      <c r="B169" s="195"/>
      <c r="C169" s="14"/>
      <c r="D169" s="187" t="s">
        <v>152</v>
      </c>
      <c r="E169" s="196" t="s">
        <v>3</v>
      </c>
      <c r="F169" s="197" t="s">
        <v>246</v>
      </c>
      <c r="G169" s="14"/>
      <c r="H169" s="198">
        <v>181.83000000000004</v>
      </c>
      <c r="I169" s="199"/>
      <c r="J169" s="14"/>
      <c r="K169" s="14"/>
      <c r="L169" s="195"/>
      <c r="M169" s="200"/>
      <c r="N169" s="201"/>
      <c r="O169" s="201"/>
      <c r="P169" s="201"/>
      <c r="Q169" s="201"/>
      <c r="R169" s="201"/>
      <c r="S169" s="201"/>
      <c r="T169" s="20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196" t="s">
        <v>152</v>
      </c>
      <c r="AU169" s="196" t="s">
        <v>81</v>
      </c>
      <c r="AV169" s="14" t="s">
        <v>159</v>
      </c>
      <c r="AW169" s="14" t="s">
        <v>34</v>
      </c>
      <c r="AX169" s="14" t="s">
        <v>72</v>
      </c>
      <c r="AY169" s="196" t="s">
        <v>143</v>
      </c>
    </row>
    <row r="170" s="15" customFormat="1">
      <c r="A170" s="15"/>
      <c r="B170" s="203"/>
      <c r="C170" s="15"/>
      <c r="D170" s="187" t="s">
        <v>152</v>
      </c>
      <c r="E170" s="204" t="s">
        <v>3</v>
      </c>
      <c r="F170" s="205" t="s">
        <v>247</v>
      </c>
      <c r="G170" s="15"/>
      <c r="H170" s="206">
        <v>181.83000000000004</v>
      </c>
      <c r="I170" s="207"/>
      <c r="J170" s="15"/>
      <c r="K170" s="15"/>
      <c r="L170" s="203"/>
      <c r="M170" s="208"/>
      <c r="N170" s="209"/>
      <c r="O170" s="209"/>
      <c r="P170" s="209"/>
      <c r="Q170" s="209"/>
      <c r="R170" s="209"/>
      <c r="S170" s="209"/>
      <c r="T170" s="210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04" t="s">
        <v>152</v>
      </c>
      <c r="AU170" s="204" t="s">
        <v>81</v>
      </c>
      <c r="AV170" s="15" t="s">
        <v>150</v>
      </c>
      <c r="AW170" s="15" t="s">
        <v>34</v>
      </c>
      <c r="AX170" s="15" t="s">
        <v>79</v>
      </c>
      <c r="AY170" s="204" t="s">
        <v>143</v>
      </c>
    </row>
    <row r="171" s="2" customFormat="1">
      <c r="A171" s="38"/>
      <c r="B171" s="172"/>
      <c r="C171" s="173" t="s">
        <v>255</v>
      </c>
      <c r="D171" s="173" t="s">
        <v>145</v>
      </c>
      <c r="E171" s="174" t="s">
        <v>256</v>
      </c>
      <c r="F171" s="175" t="s">
        <v>257</v>
      </c>
      <c r="G171" s="176" t="s">
        <v>148</v>
      </c>
      <c r="H171" s="177">
        <v>22.303999999999998</v>
      </c>
      <c r="I171" s="178"/>
      <c r="J171" s="179">
        <f>ROUND(I171*H171,2)</f>
        <v>0</v>
      </c>
      <c r="K171" s="175" t="s">
        <v>149</v>
      </c>
      <c r="L171" s="39"/>
      <c r="M171" s="180" t="s">
        <v>3</v>
      </c>
      <c r="N171" s="181" t="s">
        <v>43</v>
      </c>
      <c r="O171" s="72"/>
      <c r="P171" s="182">
        <f>O171*H171</f>
        <v>0</v>
      </c>
      <c r="Q171" s="182">
        <v>0.033579999999999999</v>
      </c>
      <c r="R171" s="182">
        <f>Q171*H171</f>
        <v>0.74896831999999991</v>
      </c>
      <c r="S171" s="182">
        <v>0</v>
      </c>
      <c r="T171" s="18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84" t="s">
        <v>150</v>
      </c>
      <c r="AT171" s="184" t="s">
        <v>145</v>
      </c>
      <c r="AU171" s="184" t="s">
        <v>81</v>
      </c>
      <c r="AY171" s="19" t="s">
        <v>143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19" t="s">
        <v>79</v>
      </c>
      <c r="BK171" s="185">
        <f>ROUND(I171*H171,2)</f>
        <v>0</v>
      </c>
      <c r="BL171" s="19" t="s">
        <v>150</v>
      </c>
      <c r="BM171" s="184" t="s">
        <v>258</v>
      </c>
    </row>
    <row r="172" s="13" customFormat="1">
      <c r="A172" s="13"/>
      <c r="B172" s="186"/>
      <c r="C172" s="13"/>
      <c r="D172" s="187" t="s">
        <v>152</v>
      </c>
      <c r="E172" s="188" t="s">
        <v>3</v>
      </c>
      <c r="F172" s="189" t="s">
        <v>259</v>
      </c>
      <c r="G172" s="13"/>
      <c r="H172" s="190">
        <v>5.4000000000000004</v>
      </c>
      <c r="I172" s="191"/>
      <c r="J172" s="13"/>
      <c r="K172" s="13"/>
      <c r="L172" s="186"/>
      <c r="M172" s="192"/>
      <c r="N172" s="193"/>
      <c r="O172" s="193"/>
      <c r="P172" s="193"/>
      <c r="Q172" s="193"/>
      <c r="R172" s="193"/>
      <c r="S172" s="193"/>
      <c r="T172" s="194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188" t="s">
        <v>152</v>
      </c>
      <c r="AU172" s="188" t="s">
        <v>81</v>
      </c>
      <c r="AV172" s="13" t="s">
        <v>81</v>
      </c>
      <c r="AW172" s="13" t="s">
        <v>34</v>
      </c>
      <c r="AX172" s="13" t="s">
        <v>72</v>
      </c>
      <c r="AY172" s="188" t="s">
        <v>143</v>
      </c>
    </row>
    <row r="173" s="13" customFormat="1">
      <c r="A173" s="13"/>
      <c r="B173" s="186"/>
      <c r="C173" s="13"/>
      <c r="D173" s="187" t="s">
        <v>152</v>
      </c>
      <c r="E173" s="188" t="s">
        <v>3</v>
      </c>
      <c r="F173" s="189" t="s">
        <v>260</v>
      </c>
      <c r="G173" s="13"/>
      <c r="H173" s="190">
        <v>1.96</v>
      </c>
      <c r="I173" s="191"/>
      <c r="J173" s="13"/>
      <c r="K173" s="13"/>
      <c r="L173" s="186"/>
      <c r="M173" s="192"/>
      <c r="N173" s="193"/>
      <c r="O173" s="193"/>
      <c r="P173" s="193"/>
      <c r="Q173" s="193"/>
      <c r="R173" s="193"/>
      <c r="S173" s="193"/>
      <c r="T173" s="194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188" t="s">
        <v>152</v>
      </c>
      <c r="AU173" s="188" t="s">
        <v>81</v>
      </c>
      <c r="AV173" s="13" t="s">
        <v>81</v>
      </c>
      <c r="AW173" s="13" t="s">
        <v>34</v>
      </c>
      <c r="AX173" s="13" t="s">
        <v>72</v>
      </c>
      <c r="AY173" s="188" t="s">
        <v>143</v>
      </c>
    </row>
    <row r="174" s="13" customFormat="1">
      <c r="A174" s="13"/>
      <c r="B174" s="186"/>
      <c r="C174" s="13"/>
      <c r="D174" s="187" t="s">
        <v>152</v>
      </c>
      <c r="E174" s="188" t="s">
        <v>3</v>
      </c>
      <c r="F174" s="189" t="s">
        <v>261</v>
      </c>
      <c r="G174" s="13"/>
      <c r="H174" s="190">
        <v>7.9199999999999999</v>
      </c>
      <c r="I174" s="191"/>
      <c r="J174" s="13"/>
      <c r="K174" s="13"/>
      <c r="L174" s="186"/>
      <c r="M174" s="192"/>
      <c r="N174" s="193"/>
      <c r="O174" s="193"/>
      <c r="P174" s="193"/>
      <c r="Q174" s="193"/>
      <c r="R174" s="193"/>
      <c r="S174" s="193"/>
      <c r="T174" s="194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188" t="s">
        <v>152</v>
      </c>
      <c r="AU174" s="188" t="s">
        <v>81</v>
      </c>
      <c r="AV174" s="13" t="s">
        <v>81</v>
      </c>
      <c r="AW174" s="13" t="s">
        <v>34</v>
      </c>
      <c r="AX174" s="13" t="s">
        <v>72</v>
      </c>
      <c r="AY174" s="188" t="s">
        <v>143</v>
      </c>
    </row>
    <row r="175" s="13" customFormat="1">
      <c r="A175" s="13"/>
      <c r="B175" s="186"/>
      <c r="C175" s="13"/>
      <c r="D175" s="187" t="s">
        <v>152</v>
      </c>
      <c r="E175" s="188" t="s">
        <v>3</v>
      </c>
      <c r="F175" s="189" t="s">
        <v>262</v>
      </c>
      <c r="G175" s="13"/>
      <c r="H175" s="190">
        <v>2.0939999999999999</v>
      </c>
      <c r="I175" s="191"/>
      <c r="J175" s="13"/>
      <c r="K175" s="13"/>
      <c r="L175" s="186"/>
      <c r="M175" s="192"/>
      <c r="N175" s="193"/>
      <c r="O175" s="193"/>
      <c r="P175" s="193"/>
      <c r="Q175" s="193"/>
      <c r="R175" s="193"/>
      <c r="S175" s="193"/>
      <c r="T175" s="194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188" t="s">
        <v>152</v>
      </c>
      <c r="AU175" s="188" t="s">
        <v>81</v>
      </c>
      <c r="AV175" s="13" t="s">
        <v>81</v>
      </c>
      <c r="AW175" s="13" t="s">
        <v>34</v>
      </c>
      <c r="AX175" s="13" t="s">
        <v>72</v>
      </c>
      <c r="AY175" s="188" t="s">
        <v>143</v>
      </c>
    </row>
    <row r="176" s="13" customFormat="1">
      <c r="A176" s="13"/>
      <c r="B176" s="186"/>
      <c r="C176" s="13"/>
      <c r="D176" s="187" t="s">
        <v>152</v>
      </c>
      <c r="E176" s="188" t="s">
        <v>3</v>
      </c>
      <c r="F176" s="189" t="s">
        <v>263</v>
      </c>
      <c r="G176" s="13"/>
      <c r="H176" s="190">
        <v>2.9700000000000002</v>
      </c>
      <c r="I176" s="191"/>
      <c r="J176" s="13"/>
      <c r="K176" s="13"/>
      <c r="L176" s="186"/>
      <c r="M176" s="192"/>
      <c r="N176" s="193"/>
      <c r="O176" s="193"/>
      <c r="P176" s="193"/>
      <c r="Q176" s="193"/>
      <c r="R176" s="193"/>
      <c r="S176" s="193"/>
      <c r="T176" s="194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188" t="s">
        <v>152</v>
      </c>
      <c r="AU176" s="188" t="s">
        <v>81</v>
      </c>
      <c r="AV176" s="13" t="s">
        <v>81</v>
      </c>
      <c r="AW176" s="13" t="s">
        <v>34</v>
      </c>
      <c r="AX176" s="13" t="s">
        <v>72</v>
      </c>
      <c r="AY176" s="188" t="s">
        <v>143</v>
      </c>
    </row>
    <row r="177" s="13" customFormat="1">
      <c r="A177" s="13"/>
      <c r="B177" s="186"/>
      <c r="C177" s="13"/>
      <c r="D177" s="187" t="s">
        <v>152</v>
      </c>
      <c r="E177" s="188" t="s">
        <v>3</v>
      </c>
      <c r="F177" s="189" t="s">
        <v>264</v>
      </c>
      <c r="G177" s="13"/>
      <c r="H177" s="190">
        <v>1.96</v>
      </c>
      <c r="I177" s="191"/>
      <c r="J177" s="13"/>
      <c r="K177" s="13"/>
      <c r="L177" s="186"/>
      <c r="M177" s="192"/>
      <c r="N177" s="193"/>
      <c r="O177" s="193"/>
      <c r="P177" s="193"/>
      <c r="Q177" s="193"/>
      <c r="R177" s="193"/>
      <c r="S177" s="193"/>
      <c r="T177" s="194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188" t="s">
        <v>152</v>
      </c>
      <c r="AU177" s="188" t="s">
        <v>81</v>
      </c>
      <c r="AV177" s="13" t="s">
        <v>81</v>
      </c>
      <c r="AW177" s="13" t="s">
        <v>34</v>
      </c>
      <c r="AX177" s="13" t="s">
        <v>72</v>
      </c>
      <c r="AY177" s="188" t="s">
        <v>143</v>
      </c>
    </row>
    <row r="178" s="15" customFormat="1">
      <c r="A178" s="15"/>
      <c r="B178" s="203"/>
      <c r="C178" s="15"/>
      <c r="D178" s="187" t="s">
        <v>152</v>
      </c>
      <c r="E178" s="204" t="s">
        <v>3</v>
      </c>
      <c r="F178" s="205" t="s">
        <v>265</v>
      </c>
      <c r="G178" s="15"/>
      <c r="H178" s="206">
        <v>22.304000000000002</v>
      </c>
      <c r="I178" s="207"/>
      <c r="J178" s="15"/>
      <c r="K178" s="15"/>
      <c r="L178" s="203"/>
      <c r="M178" s="208"/>
      <c r="N178" s="209"/>
      <c r="O178" s="209"/>
      <c r="P178" s="209"/>
      <c r="Q178" s="209"/>
      <c r="R178" s="209"/>
      <c r="S178" s="209"/>
      <c r="T178" s="210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T178" s="204" t="s">
        <v>152</v>
      </c>
      <c r="AU178" s="204" t="s">
        <v>81</v>
      </c>
      <c r="AV178" s="15" t="s">
        <v>150</v>
      </c>
      <c r="AW178" s="15" t="s">
        <v>34</v>
      </c>
      <c r="AX178" s="15" t="s">
        <v>79</v>
      </c>
      <c r="AY178" s="204" t="s">
        <v>143</v>
      </c>
    </row>
    <row r="179" s="2" customFormat="1">
      <c r="A179" s="38"/>
      <c r="B179" s="172"/>
      <c r="C179" s="173" t="s">
        <v>266</v>
      </c>
      <c r="D179" s="173" t="s">
        <v>145</v>
      </c>
      <c r="E179" s="174" t="s">
        <v>267</v>
      </c>
      <c r="F179" s="175" t="s">
        <v>268</v>
      </c>
      <c r="G179" s="176" t="s">
        <v>148</v>
      </c>
      <c r="H179" s="177">
        <v>184.315</v>
      </c>
      <c r="I179" s="178"/>
      <c r="J179" s="179">
        <f>ROUND(I179*H179,2)</f>
        <v>0</v>
      </c>
      <c r="K179" s="175" t="s">
        <v>149</v>
      </c>
      <c r="L179" s="39"/>
      <c r="M179" s="180" t="s">
        <v>3</v>
      </c>
      <c r="N179" s="181" t="s">
        <v>43</v>
      </c>
      <c r="O179" s="72"/>
      <c r="P179" s="182">
        <f>O179*H179</f>
        <v>0</v>
      </c>
      <c r="Q179" s="182">
        <v>0.015599999999999999</v>
      </c>
      <c r="R179" s="182">
        <f>Q179*H179</f>
        <v>2.8753139999999999</v>
      </c>
      <c r="S179" s="182">
        <v>0</v>
      </c>
      <c r="T179" s="183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84" t="s">
        <v>150</v>
      </c>
      <c r="AT179" s="184" t="s">
        <v>145</v>
      </c>
      <c r="AU179" s="184" t="s">
        <v>81</v>
      </c>
      <c r="AY179" s="19" t="s">
        <v>143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9" t="s">
        <v>79</v>
      </c>
      <c r="BK179" s="185">
        <f>ROUND(I179*H179,2)</f>
        <v>0</v>
      </c>
      <c r="BL179" s="19" t="s">
        <v>150</v>
      </c>
      <c r="BM179" s="184" t="s">
        <v>269</v>
      </c>
    </row>
    <row r="180" s="13" customFormat="1">
      <c r="A180" s="13"/>
      <c r="B180" s="186"/>
      <c r="C180" s="13"/>
      <c r="D180" s="187" t="s">
        <v>152</v>
      </c>
      <c r="E180" s="188" t="s">
        <v>3</v>
      </c>
      <c r="F180" s="189" t="s">
        <v>240</v>
      </c>
      <c r="G180" s="13"/>
      <c r="H180" s="190">
        <v>96.040000000000006</v>
      </c>
      <c r="I180" s="191"/>
      <c r="J180" s="13"/>
      <c r="K180" s="13"/>
      <c r="L180" s="186"/>
      <c r="M180" s="192"/>
      <c r="N180" s="193"/>
      <c r="O180" s="193"/>
      <c r="P180" s="193"/>
      <c r="Q180" s="193"/>
      <c r="R180" s="193"/>
      <c r="S180" s="193"/>
      <c r="T180" s="194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188" t="s">
        <v>152</v>
      </c>
      <c r="AU180" s="188" t="s">
        <v>81</v>
      </c>
      <c r="AV180" s="13" t="s">
        <v>81</v>
      </c>
      <c r="AW180" s="13" t="s">
        <v>34</v>
      </c>
      <c r="AX180" s="13" t="s">
        <v>72</v>
      </c>
      <c r="AY180" s="188" t="s">
        <v>143</v>
      </c>
    </row>
    <row r="181" s="13" customFormat="1">
      <c r="A181" s="13"/>
      <c r="B181" s="186"/>
      <c r="C181" s="13"/>
      <c r="D181" s="187" t="s">
        <v>152</v>
      </c>
      <c r="E181" s="188" t="s">
        <v>3</v>
      </c>
      <c r="F181" s="189" t="s">
        <v>270</v>
      </c>
      <c r="G181" s="13"/>
      <c r="H181" s="190">
        <v>49.375</v>
      </c>
      <c r="I181" s="191"/>
      <c r="J181" s="13"/>
      <c r="K181" s="13"/>
      <c r="L181" s="186"/>
      <c r="M181" s="192"/>
      <c r="N181" s="193"/>
      <c r="O181" s="193"/>
      <c r="P181" s="193"/>
      <c r="Q181" s="193"/>
      <c r="R181" s="193"/>
      <c r="S181" s="193"/>
      <c r="T181" s="194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188" t="s">
        <v>152</v>
      </c>
      <c r="AU181" s="188" t="s">
        <v>81</v>
      </c>
      <c r="AV181" s="13" t="s">
        <v>81</v>
      </c>
      <c r="AW181" s="13" t="s">
        <v>34</v>
      </c>
      <c r="AX181" s="13" t="s">
        <v>72</v>
      </c>
      <c r="AY181" s="188" t="s">
        <v>143</v>
      </c>
    </row>
    <row r="182" s="13" customFormat="1">
      <c r="A182" s="13"/>
      <c r="B182" s="186"/>
      <c r="C182" s="13"/>
      <c r="D182" s="187" t="s">
        <v>152</v>
      </c>
      <c r="E182" s="188" t="s">
        <v>3</v>
      </c>
      <c r="F182" s="189" t="s">
        <v>245</v>
      </c>
      <c r="G182" s="13"/>
      <c r="H182" s="190">
        <v>38.899999999999999</v>
      </c>
      <c r="I182" s="191"/>
      <c r="J182" s="13"/>
      <c r="K182" s="13"/>
      <c r="L182" s="186"/>
      <c r="M182" s="192"/>
      <c r="N182" s="193"/>
      <c r="O182" s="193"/>
      <c r="P182" s="193"/>
      <c r="Q182" s="193"/>
      <c r="R182" s="193"/>
      <c r="S182" s="193"/>
      <c r="T182" s="194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188" t="s">
        <v>152</v>
      </c>
      <c r="AU182" s="188" t="s">
        <v>81</v>
      </c>
      <c r="AV182" s="13" t="s">
        <v>81</v>
      </c>
      <c r="AW182" s="13" t="s">
        <v>34</v>
      </c>
      <c r="AX182" s="13" t="s">
        <v>72</v>
      </c>
      <c r="AY182" s="188" t="s">
        <v>143</v>
      </c>
    </row>
    <row r="183" s="15" customFormat="1">
      <c r="A183" s="15"/>
      <c r="B183" s="203"/>
      <c r="C183" s="15"/>
      <c r="D183" s="187" t="s">
        <v>152</v>
      </c>
      <c r="E183" s="204" t="s">
        <v>3</v>
      </c>
      <c r="F183" s="205" t="s">
        <v>265</v>
      </c>
      <c r="G183" s="15"/>
      <c r="H183" s="206">
        <v>184.31500000000003</v>
      </c>
      <c r="I183" s="207"/>
      <c r="J183" s="15"/>
      <c r="K183" s="15"/>
      <c r="L183" s="203"/>
      <c r="M183" s="208"/>
      <c r="N183" s="209"/>
      <c r="O183" s="209"/>
      <c r="P183" s="209"/>
      <c r="Q183" s="209"/>
      <c r="R183" s="209"/>
      <c r="S183" s="209"/>
      <c r="T183" s="210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04" t="s">
        <v>152</v>
      </c>
      <c r="AU183" s="204" t="s">
        <v>81</v>
      </c>
      <c r="AV183" s="15" t="s">
        <v>150</v>
      </c>
      <c r="AW183" s="15" t="s">
        <v>34</v>
      </c>
      <c r="AX183" s="15" t="s">
        <v>79</v>
      </c>
      <c r="AY183" s="204" t="s">
        <v>143</v>
      </c>
    </row>
    <row r="184" s="2" customFormat="1">
      <c r="A184" s="38"/>
      <c r="B184" s="172"/>
      <c r="C184" s="173" t="s">
        <v>271</v>
      </c>
      <c r="D184" s="173" t="s">
        <v>145</v>
      </c>
      <c r="E184" s="174" t="s">
        <v>272</v>
      </c>
      <c r="F184" s="175" t="s">
        <v>273</v>
      </c>
      <c r="G184" s="176" t="s">
        <v>148</v>
      </c>
      <c r="H184" s="177">
        <v>184.315</v>
      </c>
      <c r="I184" s="178"/>
      <c r="J184" s="179">
        <f>ROUND(I184*H184,2)</f>
        <v>0</v>
      </c>
      <c r="K184" s="175" t="s">
        <v>149</v>
      </c>
      <c r="L184" s="39"/>
      <c r="M184" s="180" t="s">
        <v>3</v>
      </c>
      <c r="N184" s="181" t="s">
        <v>43</v>
      </c>
      <c r="O184" s="72"/>
      <c r="P184" s="182">
        <f>O184*H184</f>
        <v>0</v>
      </c>
      <c r="Q184" s="182">
        <v>0.0061999999999999998</v>
      </c>
      <c r="R184" s="182">
        <f>Q184*H184</f>
        <v>1.1427529999999999</v>
      </c>
      <c r="S184" s="182">
        <v>0</v>
      </c>
      <c r="T184" s="183">
        <f>S184*H184</f>
        <v>0</v>
      </c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R184" s="184" t="s">
        <v>150</v>
      </c>
      <c r="AT184" s="184" t="s">
        <v>145</v>
      </c>
      <c r="AU184" s="184" t="s">
        <v>81</v>
      </c>
      <c r="AY184" s="19" t="s">
        <v>143</v>
      </c>
      <c r="BE184" s="185">
        <f>IF(N184="základní",J184,0)</f>
        <v>0</v>
      </c>
      <c r="BF184" s="185">
        <f>IF(N184="snížená",J184,0)</f>
        <v>0</v>
      </c>
      <c r="BG184" s="185">
        <f>IF(N184="zákl. přenesená",J184,0)</f>
        <v>0</v>
      </c>
      <c r="BH184" s="185">
        <f>IF(N184="sníž. přenesená",J184,0)</f>
        <v>0</v>
      </c>
      <c r="BI184" s="185">
        <f>IF(N184="nulová",J184,0)</f>
        <v>0</v>
      </c>
      <c r="BJ184" s="19" t="s">
        <v>79</v>
      </c>
      <c r="BK184" s="185">
        <f>ROUND(I184*H184,2)</f>
        <v>0</v>
      </c>
      <c r="BL184" s="19" t="s">
        <v>150</v>
      </c>
      <c r="BM184" s="184" t="s">
        <v>274</v>
      </c>
    </row>
    <row r="185" s="13" customFormat="1">
      <c r="A185" s="13"/>
      <c r="B185" s="186"/>
      <c r="C185" s="13"/>
      <c r="D185" s="187" t="s">
        <v>152</v>
      </c>
      <c r="E185" s="188" t="s">
        <v>3</v>
      </c>
      <c r="F185" s="189" t="s">
        <v>240</v>
      </c>
      <c r="G185" s="13"/>
      <c r="H185" s="190">
        <v>96.040000000000006</v>
      </c>
      <c r="I185" s="191"/>
      <c r="J185" s="13"/>
      <c r="K185" s="13"/>
      <c r="L185" s="186"/>
      <c r="M185" s="192"/>
      <c r="N185" s="193"/>
      <c r="O185" s="193"/>
      <c r="P185" s="193"/>
      <c r="Q185" s="193"/>
      <c r="R185" s="193"/>
      <c r="S185" s="193"/>
      <c r="T185" s="194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188" t="s">
        <v>152</v>
      </c>
      <c r="AU185" s="188" t="s">
        <v>81</v>
      </c>
      <c r="AV185" s="13" t="s">
        <v>81</v>
      </c>
      <c r="AW185" s="13" t="s">
        <v>34</v>
      </c>
      <c r="AX185" s="13" t="s">
        <v>72</v>
      </c>
      <c r="AY185" s="188" t="s">
        <v>143</v>
      </c>
    </row>
    <row r="186" s="13" customFormat="1">
      <c r="A186" s="13"/>
      <c r="B186" s="186"/>
      <c r="C186" s="13"/>
      <c r="D186" s="187" t="s">
        <v>152</v>
      </c>
      <c r="E186" s="188" t="s">
        <v>3</v>
      </c>
      <c r="F186" s="189" t="s">
        <v>270</v>
      </c>
      <c r="G186" s="13"/>
      <c r="H186" s="190">
        <v>49.375</v>
      </c>
      <c r="I186" s="191"/>
      <c r="J186" s="13"/>
      <c r="K186" s="13"/>
      <c r="L186" s="186"/>
      <c r="M186" s="192"/>
      <c r="N186" s="193"/>
      <c r="O186" s="193"/>
      <c r="P186" s="193"/>
      <c r="Q186" s="193"/>
      <c r="R186" s="193"/>
      <c r="S186" s="193"/>
      <c r="T186" s="194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188" t="s">
        <v>152</v>
      </c>
      <c r="AU186" s="188" t="s">
        <v>81</v>
      </c>
      <c r="AV186" s="13" t="s">
        <v>81</v>
      </c>
      <c r="AW186" s="13" t="s">
        <v>34</v>
      </c>
      <c r="AX186" s="13" t="s">
        <v>72</v>
      </c>
      <c r="AY186" s="188" t="s">
        <v>143</v>
      </c>
    </row>
    <row r="187" s="13" customFormat="1">
      <c r="A187" s="13"/>
      <c r="B187" s="186"/>
      <c r="C187" s="13"/>
      <c r="D187" s="187" t="s">
        <v>152</v>
      </c>
      <c r="E187" s="188" t="s">
        <v>3</v>
      </c>
      <c r="F187" s="189" t="s">
        <v>245</v>
      </c>
      <c r="G187" s="13"/>
      <c r="H187" s="190">
        <v>38.899999999999999</v>
      </c>
      <c r="I187" s="191"/>
      <c r="J187" s="13"/>
      <c r="K187" s="13"/>
      <c r="L187" s="186"/>
      <c r="M187" s="192"/>
      <c r="N187" s="193"/>
      <c r="O187" s="193"/>
      <c r="P187" s="193"/>
      <c r="Q187" s="193"/>
      <c r="R187" s="193"/>
      <c r="S187" s="193"/>
      <c r="T187" s="194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188" t="s">
        <v>152</v>
      </c>
      <c r="AU187" s="188" t="s">
        <v>81</v>
      </c>
      <c r="AV187" s="13" t="s">
        <v>81</v>
      </c>
      <c r="AW187" s="13" t="s">
        <v>34</v>
      </c>
      <c r="AX187" s="13" t="s">
        <v>72</v>
      </c>
      <c r="AY187" s="188" t="s">
        <v>143</v>
      </c>
    </row>
    <row r="188" s="15" customFormat="1">
      <c r="A188" s="15"/>
      <c r="B188" s="203"/>
      <c r="C188" s="15"/>
      <c r="D188" s="187" t="s">
        <v>152</v>
      </c>
      <c r="E188" s="204" t="s">
        <v>3</v>
      </c>
      <c r="F188" s="205" t="s">
        <v>265</v>
      </c>
      <c r="G188" s="15"/>
      <c r="H188" s="206">
        <v>184.31500000000003</v>
      </c>
      <c r="I188" s="207"/>
      <c r="J188" s="15"/>
      <c r="K188" s="15"/>
      <c r="L188" s="203"/>
      <c r="M188" s="208"/>
      <c r="N188" s="209"/>
      <c r="O188" s="209"/>
      <c r="P188" s="209"/>
      <c r="Q188" s="209"/>
      <c r="R188" s="209"/>
      <c r="S188" s="209"/>
      <c r="T188" s="210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04" t="s">
        <v>152</v>
      </c>
      <c r="AU188" s="204" t="s">
        <v>81</v>
      </c>
      <c r="AV188" s="15" t="s">
        <v>150</v>
      </c>
      <c r="AW188" s="15" t="s">
        <v>34</v>
      </c>
      <c r="AX188" s="15" t="s">
        <v>79</v>
      </c>
      <c r="AY188" s="204" t="s">
        <v>143</v>
      </c>
    </row>
    <row r="189" s="2" customFormat="1">
      <c r="A189" s="38"/>
      <c r="B189" s="172"/>
      <c r="C189" s="173" t="s">
        <v>275</v>
      </c>
      <c r="D189" s="173" t="s">
        <v>145</v>
      </c>
      <c r="E189" s="174" t="s">
        <v>276</v>
      </c>
      <c r="F189" s="175" t="s">
        <v>277</v>
      </c>
      <c r="G189" s="176" t="s">
        <v>148</v>
      </c>
      <c r="H189" s="177">
        <v>57.399000000000001</v>
      </c>
      <c r="I189" s="178"/>
      <c r="J189" s="179">
        <f>ROUND(I189*H189,2)</f>
        <v>0</v>
      </c>
      <c r="K189" s="175" t="s">
        <v>149</v>
      </c>
      <c r="L189" s="39"/>
      <c r="M189" s="180" t="s">
        <v>3</v>
      </c>
      <c r="N189" s="181" t="s">
        <v>43</v>
      </c>
      <c r="O189" s="72"/>
      <c r="P189" s="182">
        <f>O189*H189</f>
        <v>0</v>
      </c>
      <c r="Q189" s="182">
        <v>0</v>
      </c>
      <c r="R189" s="182">
        <f>Q189*H189</f>
        <v>0</v>
      </c>
      <c r="S189" s="182">
        <v>0</v>
      </c>
      <c r="T189" s="183">
        <f>S189*H189</f>
        <v>0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184" t="s">
        <v>222</v>
      </c>
      <c r="AT189" s="184" t="s">
        <v>145</v>
      </c>
      <c r="AU189" s="184" t="s">
        <v>81</v>
      </c>
      <c r="AY189" s="19" t="s">
        <v>143</v>
      </c>
      <c r="BE189" s="185">
        <f>IF(N189="základní",J189,0)</f>
        <v>0</v>
      </c>
      <c r="BF189" s="185">
        <f>IF(N189="snížená",J189,0)</f>
        <v>0</v>
      </c>
      <c r="BG189" s="185">
        <f>IF(N189="zákl. přenesená",J189,0)</f>
        <v>0</v>
      </c>
      <c r="BH189" s="185">
        <f>IF(N189="sníž. přenesená",J189,0)</f>
        <v>0</v>
      </c>
      <c r="BI189" s="185">
        <f>IF(N189="nulová",J189,0)</f>
        <v>0</v>
      </c>
      <c r="BJ189" s="19" t="s">
        <v>79</v>
      </c>
      <c r="BK189" s="185">
        <f>ROUND(I189*H189,2)</f>
        <v>0</v>
      </c>
      <c r="BL189" s="19" t="s">
        <v>222</v>
      </c>
      <c r="BM189" s="184" t="s">
        <v>278</v>
      </c>
    </row>
    <row r="190" s="13" customFormat="1">
      <c r="A190" s="13"/>
      <c r="B190" s="186"/>
      <c r="C190" s="13"/>
      <c r="D190" s="187" t="s">
        <v>152</v>
      </c>
      <c r="E190" s="188" t="s">
        <v>3</v>
      </c>
      <c r="F190" s="189" t="s">
        <v>279</v>
      </c>
      <c r="G190" s="13"/>
      <c r="H190" s="190">
        <v>8.7460000000000004</v>
      </c>
      <c r="I190" s="191"/>
      <c r="J190" s="13"/>
      <c r="K190" s="13"/>
      <c r="L190" s="186"/>
      <c r="M190" s="192"/>
      <c r="N190" s="193"/>
      <c r="O190" s="193"/>
      <c r="P190" s="193"/>
      <c r="Q190" s="193"/>
      <c r="R190" s="193"/>
      <c r="S190" s="193"/>
      <c r="T190" s="194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188" t="s">
        <v>152</v>
      </c>
      <c r="AU190" s="188" t="s">
        <v>81</v>
      </c>
      <c r="AV190" s="13" t="s">
        <v>81</v>
      </c>
      <c r="AW190" s="13" t="s">
        <v>34</v>
      </c>
      <c r="AX190" s="13" t="s">
        <v>72</v>
      </c>
      <c r="AY190" s="188" t="s">
        <v>143</v>
      </c>
    </row>
    <row r="191" s="13" customFormat="1">
      <c r="A191" s="13"/>
      <c r="B191" s="186"/>
      <c r="C191" s="13"/>
      <c r="D191" s="187" t="s">
        <v>152</v>
      </c>
      <c r="E191" s="188" t="s">
        <v>3</v>
      </c>
      <c r="F191" s="189" t="s">
        <v>280</v>
      </c>
      <c r="G191" s="13"/>
      <c r="H191" s="190">
        <v>12</v>
      </c>
      <c r="I191" s="191"/>
      <c r="J191" s="13"/>
      <c r="K191" s="13"/>
      <c r="L191" s="186"/>
      <c r="M191" s="192"/>
      <c r="N191" s="193"/>
      <c r="O191" s="193"/>
      <c r="P191" s="193"/>
      <c r="Q191" s="193"/>
      <c r="R191" s="193"/>
      <c r="S191" s="193"/>
      <c r="T191" s="194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188" t="s">
        <v>152</v>
      </c>
      <c r="AU191" s="188" t="s">
        <v>81</v>
      </c>
      <c r="AV191" s="13" t="s">
        <v>81</v>
      </c>
      <c r="AW191" s="13" t="s">
        <v>34</v>
      </c>
      <c r="AX191" s="13" t="s">
        <v>72</v>
      </c>
      <c r="AY191" s="188" t="s">
        <v>143</v>
      </c>
    </row>
    <row r="192" s="13" customFormat="1">
      <c r="A192" s="13"/>
      <c r="B192" s="186"/>
      <c r="C192" s="13"/>
      <c r="D192" s="187" t="s">
        <v>152</v>
      </c>
      <c r="E192" s="188" t="s">
        <v>3</v>
      </c>
      <c r="F192" s="189" t="s">
        <v>281</v>
      </c>
      <c r="G192" s="13"/>
      <c r="H192" s="190">
        <v>33.615000000000002</v>
      </c>
      <c r="I192" s="191"/>
      <c r="J192" s="13"/>
      <c r="K192" s="13"/>
      <c r="L192" s="186"/>
      <c r="M192" s="192"/>
      <c r="N192" s="193"/>
      <c r="O192" s="193"/>
      <c r="P192" s="193"/>
      <c r="Q192" s="193"/>
      <c r="R192" s="193"/>
      <c r="S192" s="193"/>
      <c r="T192" s="194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188" t="s">
        <v>152</v>
      </c>
      <c r="AU192" s="188" t="s">
        <v>81</v>
      </c>
      <c r="AV192" s="13" t="s">
        <v>81</v>
      </c>
      <c r="AW192" s="13" t="s">
        <v>34</v>
      </c>
      <c r="AX192" s="13" t="s">
        <v>72</v>
      </c>
      <c r="AY192" s="188" t="s">
        <v>143</v>
      </c>
    </row>
    <row r="193" s="13" customFormat="1">
      <c r="A193" s="13"/>
      <c r="B193" s="186"/>
      <c r="C193" s="13"/>
      <c r="D193" s="187" t="s">
        <v>152</v>
      </c>
      <c r="E193" s="188" t="s">
        <v>3</v>
      </c>
      <c r="F193" s="189" t="s">
        <v>282</v>
      </c>
      <c r="G193" s="13"/>
      <c r="H193" s="190">
        <v>3.0379999999999998</v>
      </c>
      <c r="I193" s="191"/>
      <c r="J193" s="13"/>
      <c r="K193" s="13"/>
      <c r="L193" s="186"/>
      <c r="M193" s="192"/>
      <c r="N193" s="193"/>
      <c r="O193" s="193"/>
      <c r="P193" s="193"/>
      <c r="Q193" s="193"/>
      <c r="R193" s="193"/>
      <c r="S193" s="193"/>
      <c r="T193" s="194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188" t="s">
        <v>152</v>
      </c>
      <c r="AU193" s="188" t="s">
        <v>81</v>
      </c>
      <c r="AV193" s="13" t="s">
        <v>81</v>
      </c>
      <c r="AW193" s="13" t="s">
        <v>34</v>
      </c>
      <c r="AX193" s="13" t="s">
        <v>72</v>
      </c>
      <c r="AY193" s="188" t="s">
        <v>143</v>
      </c>
    </row>
    <row r="194" s="15" customFormat="1">
      <c r="A194" s="15"/>
      <c r="B194" s="203"/>
      <c r="C194" s="15"/>
      <c r="D194" s="187" t="s">
        <v>152</v>
      </c>
      <c r="E194" s="204" t="s">
        <v>3</v>
      </c>
      <c r="F194" s="205" t="s">
        <v>265</v>
      </c>
      <c r="G194" s="15"/>
      <c r="H194" s="206">
        <v>57.399000000000001</v>
      </c>
      <c r="I194" s="207"/>
      <c r="J194" s="15"/>
      <c r="K194" s="15"/>
      <c r="L194" s="203"/>
      <c r="M194" s="208"/>
      <c r="N194" s="209"/>
      <c r="O194" s="209"/>
      <c r="P194" s="209"/>
      <c r="Q194" s="209"/>
      <c r="R194" s="209"/>
      <c r="S194" s="209"/>
      <c r="T194" s="210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04" t="s">
        <v>152</v>
      </c>
      <c r="AU194" s="204" t="s">
        <v>81</v>
      </c>
      <c r="AV194" s="15" t="s">
        <v>150</v>
      </c>
      <c r="AW194" s="15" t="s">
        <v>34</v>
      </c>
      <c r="AX194" s="15" t="s">
        <v>79</v>
      </c>
      <c r="AY194" s="204" t="s">
        <v>143</v>
      </c>
    </row>
    <row r="195" s="2" customFormat="1">
      <c r="A195" s="38"/>
      <c r="B195" s="172"/>
      <c r="C195" s="173" t="s">
        <v>283</v>
      </c>
      <c r="D195" s="173" t="s">
        <v>145</v>
      </c>
      <c r="E195" s="174" t="s">
        <v>284</v>
      </c>
      <c r="F195" s="175" t="s">
        <v>285</v>
      </c>
      <c r="G195" s="176" t="s">
        <v>286</v>
      </c>
      <c r="H195" s="177">
        <v>44.579999999999998</v>
      </c>
      <c r="I195" s="178"/>
      <c r="J195" s="179">
        <f>ROUND(I195*H195,2)</f>
        <v>0</v>
      </c>
      <c r="K195" s="175" t="s">
        <v>149</v>
      </c>
      <c r="L195" s="39"/>
      <c r="M195" s="180" t="s">
        <v>3</v>
      </c>
      <c r="N195" s="181" t="s">
        <v>43</v>
      </c>
      <c r="O195" s="72"/>
      <c r="P195" s="182">
        <f>O195*H195</f>
        <v>0</v>
      </c>
      <c r="Q195" s="182">
        <v>0.0015</v>
      </c>
      <c r="R195" s="182">
        <f>Q195*H195</f>
        <v>0.066869999999999999</v>
      </c>
      <c r="S195" s="182">
        <v>0</v>
      </c>
      <c r="T195" s="183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184" t="s">
        <v>150</v>
      </c>
      <c r="AT195" s="184" t="s">
        <v>145</v>
      </c>
      <c r="AU195" s="184" t="s">
        <v>81</v>
      </c>
      <c r="AY195" s="19" t="s">
        <v>143</v>
      </c>
      <c r="BE195" s="185">
        <f>IF(N195="základní",J195,0)</f>
        <v>0</v>
      </c>
      <c r="BF195" s="185">
        <f>IF(N195="snížená",J195,0)</f>
        <v>0</v>
      </c>
      <c r="BG195" s="185">
        <f>IF(N195="zákl. přenesená",J195,0)</f>
        <v>0</v>
      </c>
      <c r="BH195" s="185">
        <f>IF(N195="sníž. přenesená",J195,0)</f>
        <v>0</v>
      </c>
      <c r="BI195" s="185">
        <f>IF(N195="nulová",J195,0)</f>
        <v>0</v>
      </c>
      <c r="BJ195" s="19" t="s">
        <v>79</v>
      </c>
      <c r="BK195" s="185">
        <f>ROUND(I195*H195,2)</f>
        <v>0</v>
      </c>
      <c r="BL195" s="19" t="s">
        <v>150</v>
      </c>
      <c r="BM195" s="184" t="s">
        <v>287</v>
      </c>
    </row>
    <row r="196" s="13" customFormat="1">
      <c r="A196" s="13"/>
      <c r="B196" s="186"/>
      <c r="C196" s="13"/>
      <c r="D196" s="187" t="s">
        <v>152</v>
      </c>
      <c r="E196" s="188" t="s">
        <v>3</v>
      </c>
      <c r="F196" s="189" t="s">
        <v>288</v>
      </c>
      <c r="G196" s="13"/>
      <c r="H196" s="190">
        <v>6</v>
      </c>
      <c r="I196" s="191"/>
      <c r="J196" s="13"/>
      <c r="K196" s="13"/>
      <c r="L196" s="186"/>
      <c r="M196" s="192"/>
      <c r="N196" s="193"/>
      <c r="O196" s="193"/>
      <c r="P196" s="193"/>
      <c r="Q196" s="193"/>
      <c r="R196" s="193"/>
      <c r="S196" s="193"/>
      <c r="T196" s="194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188" t="s">
        <v>152</v>
      </c>
      <c r="AU196" s="188" t="s">
        <v>81</v>
      </c>
      <c r="AV196" s="13" t="s">
        <v>81</v>
      </c>
      <c r="AW196" s="13" t="s">
        <v>34</v>
      </c>
      <c r="AX196" s="13" t="s">
        <v>72</v>
      </c>
      <c r="AY196" s="188" t="s">
        <v>143</v>
      </c>
    </row>
    <row r="197" s="13" customFormat="1">
      <c r="A197" s="13"/>
      <c r="B197" s="186"/>
      <c r="C197" s="13"/>
      <c r="D197" s="187" t="s">
        <v>152</v>
      </c>
      <c r="E197" s="188" t="s">
        <v>3</v>
      </c>
      <c r="F197" s="189" t="s">
        <v>289</v>
      </c>
      <c r="G197" s="13"/>
      <c r="H197" s="190">
        <v>11.199999999999999</v>
      </c>
      <c r="I197" s="191"/>
      <c r="J197" s="13"/>
      <c r="K197" s="13"/>
      <c r="L197" s="186"/>
      <c r="M197" s="192"/>
      <c r="N197" s="193"/>
      <c r="O197" s="193"/>
      <c r="P197" s="193"/>
      <c r="Q197" s="193"/>
      <c r="R197" s="193"/>
      <c r="S197" s="193"/>
      <c r="T197" s="194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188" t="s">
        <v>152</v>
      </c>
      <c r="AU197" s="188" t="s">
        <v>81</v>
      </c>
      <c r="AV197" s="13" t="s">
        <v>81</v>
      </c>
      <c r="AW197" s="13" t="s">
        <v>34</v>
      </c>
      <c r="AX197" s="13" t="s">
        <v>72</v>
      </c>
      <c r="AY197" s="188" t="s">
        <v>143</v>
      </c>
    </row>
    <row r="198" s="13" customFormat="1">
      <c r="A198" s="13"/>
      <c r="B198" s="186"/>
      <c r="C198" s="13"/>
      <c r="D198" s="187" t="s">
        <v>152</v>
      </c>
      <c r="E198" s="188" t="s">
        <v>3</v>
      </c>
      <c r="F198" s="189" t="s">
        <v>290</v>
      </c>
      <c r="G198" s="13"/>
      <c r="H198" s="190">
        <v>13.199999999999999</v>
      </c>
      <c r="I198" s="191"/>
      <c r="J198" s="13"/>
      <c r="K198" s="13"/>
      <c r="L198" s="186"/>
      <c r="M198" s="192"/>
      <c r="N198" s="193"/>
      <c r="O198" s="193"/>
      <c r="P198" s="193"/>
      <c r="Q198" s="193"/>
      <c r="R198" s="193"/>
      <c r="S198" s="193"/>
      <c r="T198" s="194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188" t="s">
        <v>152</v>
      </c>
      <c r="AU198" s="188" t="s">
        <v>81</v>
      </c>
      <c r="AV198" s="13" t="s">
        <v>81</v>
      </c>
      <c r="AW198" s="13" t="s">
        <v>34</v>
      </c>
      <c r="AX198" s="13" t="s">
        <v>72</v>
      </c>
      <c r="AY198" s="188" t="s">
        <v>143</v>
      </c>
    </row>
    <row r="199" s="13" customFormat="1">
      <c r="A199" s="13"/>
      <c r="B199" s="186"/>
      <c r="C199" s="13"/>
      <c r="D199" s="187" t="s">
        <v>152</v>
      </c>
      <c r="E199" s="188" t="s">
        <v>3</v>
      </c>
      <c r="F199" s="189" t="s">
        <v>291</v>
      </c>
      <c r="G199" s="13"/>
      <c r="H199" s="190">
        <v>4.6399999999999997</v>
      </c>
      <c r="I199" s="191"/>
      <c r="J199" s="13"/>
      <c r="K199" s="13"/>
      <c r="L199" s="186"/>
      <c r="M199" s="192"/>
      <c r="N199" s="193"/>
      <c r="O199" s="193"/>
      <c r="P199" s="193"/>
      <c r="Q199" s="193"/>
      <c r="R199" s="193"/>
      <c r="S199" s="193"/>
      <c r="T199" s="194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188" t="s">
        <v>152</v>
      </c>
      <c r="AU199" s="188" t="s">
        <v>81</v>
      </c>
      <c r="AV199" s="13" t="s">
        <v>81</v>
      </c>
      <c r="AW199" s="13" t="s">
        <v>34</v>
      </c>
      <c r="AX199" s="13" t="s">
        <v>72</v>
      </c>
      <c r="AY199" s="188" t="s">
        <v>143</v>
      </c>
    </row>
    <row r="200" s="13" customFormat="1">
      <c r="A200" s="13"/>
      <c r="B200" s="186"/>
      <c r="C200" s="13"/>
      <c r="D200" s="187" t="s">
        <v>152</v>
      </c>
      <c r="E200" s="188" t="s">
        <v>3</v>
      </c>
      <c r="F200" s="189" t="s">
        <v>292</v>
      </c>
      <c r="G200" s="13"/>
      <c r="H200" s="190">
        <v>5.9400000000000004</v>
      </c>
      <c r="I200" s="191"/>
      <c r="J200" s="13"/>
      <c r="K200" s="13"/>
      <c r="L200" s="186"/>
      <c r="M200" s="192"/>
      <c r="N200" s="193"/>
      <c r="O200" s="193"/>
      <c r="P200" s="193"/>
      <c r="Q200" s="193"/>
      <c r="R200" s="193"/>
      <c r="S200" s="193"/>
      <c r="T200" s="194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188" t="s">
        <v>152</v>
      </c>
      <c r="AU200" s="188" t="s">
        <v>81</v>
      </c>
      <c r="AV200" s="13" t="s">
        <v>81</v>
      </c>
      <c r="AW200" s="13" t="s">
        <v>34</v>
      </c>
      <c r="AX200" s="13" t="s">
        <v>72</v>
      </c>
      <c r="AY200" s="188" t="s">
        <v>143</v>
      </c>
    </row>
    <row r="201" s="13" customFormat="1">
      <c r="A201" s="13"/>
      <c r="B201" s="186"/>
      <c r="C201" s="13"/>
      <c r="D201" s="187" t="s">
        <v>152</v>
      </c>
      <c r="E201" s="188" t="s">
        <v>3</v>
      </c>
      <c r="F201" s="189" t="s">
        <v>293</v>
      </c>
      <c r="G201" s="13"/>
      <c r="H201" s="190">
        <v>3.6000000000000001</v>
      </c>
      <c r="I201" s="191"/>
      <c r="J201" s="13"/>
      <c r="K201" s="13"/>
      <c r="L201" s="186"/>
      <c r="M201" s="192"/>
      <c r="N201" s="193"/>
      <c r="O201" s="193"/>
      <c r="P201" s="193"/>
      <c r="Q201" s="193"/>
      <c r="R201" s="193"/>
      <c r="S201" s="193"/>
      <c r="T201" s="194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188" t="s">
        <v>152</v>
      </c>
      <c r="AU201" s="188" t="s">
        <v>81</v>
      </c>
      <c r="AV201" s="13" t="s">
        <v>81</v>
      </c>
      <c r="AW201" s="13" t="s">
        <v>34</v>
      </c>
      <c r="AX201" s="13" t="s">
        <v>72</v>
      </c>
      <c r="AY201" s="188" t="s">
        <v>143</v>
      </c>
    </row>
    <row r="202" s="15" customFormat="1">
      <c r="A202" s="15"/>
      <c r="B202" s="203"/>
      <c r="C202" s="15"/>
      <c r="D202" s="187" t="s">
        <v>152</v>
      </c>
      <c r="E202" s="204" t="s">
        <v>3</v>
      </c>
      <c r="F202" s="205" t="s">
        <v>265</v>
      </c>
      <c r="G202" s="15"/>
      <c r="H202" s="206">
        <v>44.579999999999998</v>
      </c>
      <c r="I202" s="207"/>
      <c r="J202" s="15"/>
      <c r="K202" s="15"/>
      <c r="L202" s="203"/>
      <c r="M202" s="208"/>
      <c r="N202" s="209"/>
      <c r="O202" s="209"/>
      <c r="P202" s="209"/>
      <c r="Q202" s="209"/>
      <c r="R202" s="209"/>
      <c r="S202" s="209"/>
      <c r="T202" s="210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04" t="s">
        <v>152</v>
      </c>
      <c r="AU202" s="204" t="s">
        <v>81</v>
      </c>
      <c r="AV202" s="15" t="s">
        <v>150</v>
      </c>
      <c r="AW202" s="15" t="s">
        <v>34</v>
      </c>
      <c r="AX202" s="15" t="s">
        <v>79</v>
      </c>
      <c r="AY202" s="204" t="s">
        <v>143</v>
      </c>
    </row>
    <row r="203" s="2" customFormat="1">
      <c r="A203" s="38"/>
      <c r="B203" s="172"/>
      <c r="C203" s="173" t="s">
        <v>294</v>
      </c>
      <c r="D203" s="173" t="s">
        <v>145</v>
      </c>
      <c r="E203" s="174" t="s">
        <v>295</v>
      </c>
      <c r="F203" s="175" t="s">
        <v>296</v>
      </c>
      <c r="G203" s="176" t="s">
        <v>148</v>
      </c>
      <c r="H203" s="177">
        <v>191.291</v>
      </c>
      <c r="I203" s="178"/>
      <c r="J203" s="179">
        <f>ROUND(I203*H203,2)</f>
        <v>0</v>
      </c>
      <c r="K203" s="175" t="s">
        <v>149</v>
      </c>
      <c r="L203" s="39"/>
      <c r="M203" s="180" t="s">
        <v>3</v>
      </c>
      <c r="N203" s="181" t="s">
        <v>43</v>
      </c>
      <c r="O203" s="72"/>
      <c r="P203" s="182">
        <f>O203*H203</f>
        <v>0</v>
      </c>
      <c r="Q203" s="182">
        <v>0.017829999999999999</v>
      </c>
      <c r="R203" s="182">
        <f>Q203*H203</f>
        <v>3.4107185299999996</v>
      </c>
      <c r="S203" s="182">
        <v>0</v>
      </c>
      <c r="T203" s="183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184" t="s">
        <v>150</v>
      </c>
      <c r="AT203" s="184" t="s">
        <v>145</v>
      </c>
      <c r="AU203" s="184" t="s">
        <v>81</v>
      </c>
      <c r="AY203" s="19" t="s">
        <v>143</v>
      </c>
      <c r="BE203" s="185">
        <f>IF(N203="základní",J203,0)</f>
        <v>0</v>
      </c>
      <c r="BF203" s="185">
        <f>IF(N203="snížená",J203,0)</f>
        <v>0</v>
      </c>
      <c r="BG203" s="185">
        <f>IF(N203="zákl. přenesená",J203,0)</f>
        <v>0</v>
      </c>
      <c r="BH203" s="185">
        <f>IF(N203="sníž. přenesená",J203,0)</f>
        <v>0</v>
      </c>
      <c r="BI203" s="185">
        <f>IF(N203="nulová",J203,0)</f>
        <v>0</v>
      </c>
      <c r="BJ203" s="19" t="s">
        <v>79</v>
      </c>
      <c r="BK203" s="185">
        <f>ROUND(I203*H203,2)</f>
        <v>0</v>
      </c>
      <c r="BL203" s="19" t="s">
        <v>150</v>
      </c>
      <c r="BM203" s="184" t="s">
        <v>297</v>
      </c>
    </row>
    <row r="204" s="13" customFormat="1">
      <c r="A204" s="13"/>
      <c r="B204" s="186"/>
      <c r="C204" s="13"/>
      <c r="D204" s="187" t="s">
        <v>152</v>
      </c>
      <c r="E204" s="188" t="s">
        <v>3</v>
      </c>
      <c r="F204" s="189" t="s">
        <v>298</v>
      </c>
      <c r="G204" s="13"/>
      <c r="H204" s="190">
        <v>89.099999999999994</v>
      </c>
      <c r="I204" s="191"/>
      <c r="J204" s="13"/>
      <c r="K204" s="13"/>
      <c r="L204" s="186"/>
      <c r="M204" s="192"/>
      <c r="N204" s="193"/>
      <c r="O204" s="193"/>
      <c r="P204" s="193"/>
      <c r="Q204" s="193"/>
      <c r="R204" s="193"/>
      <c r="S204" s="193"/>
      <c r="T204" s="194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188" t="s">
        <v>152</v>
      </c>
      <c r="AU204" s="188" t="s">
        <v>81</v>
      </c>
      <c r="AV204" s="13" t="s">
        <v>81</v>
      </c>
      <c r="AW204" s="13" t="s">
        <v>34</v>
      </c>
      <c r="AX204" s="13" t="s">
        <v>72</v>
      </c>
      <c r="AY204" s="188" t="s">
        <v>143</v>
      </c>
    </row>
    <row r="205" s="13" customFormat="1">
      <c r="A205" s="13"/>
      <c r="B205" s="186"/>
      <c r="C205" s="13"/>
      <c r="D205" s="187" t="s">
        <v>152</v>
      </c>
      <c r="E205" s="188" t="s">
        <v>3</v>
      </c>
      <c r="F205" s="189" t="s">
        <v>299</v>
      </c>
      <c r="G205" s="13"/>
      <c r="H205" s="190">
        <v>-1.44</v>
      </c>
      <c r="I205" s="191"/>
      <c r="J205" s="13"/>
      <c r="K205" s="13"/>
      <c r="L205" s="186"/>
      <c r="M205" s="192"/>
      <c r="N205" s="193"/>
      <c r="O205" s="193"/>
      <c r="P205" s="193"/>
      <c r="Q205" s="193"/>
      <c r="R205" s="193"/>
      <c r="S205" s="193"/>
      <c r="T205" s="194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188" t="s">
        <v>152</v>
      </c>
      <c r="AU205" s="188" t="s">
        <v>81</v>
      </c>
      <c r="AV205" s="13" t="s">
        <v>81</v>
      </c>
      <c r="AW205" s="13" t="s">
        <v>34</v>
      </c>
      <c r="AX205" s="13" t="s">
        <v>72</v>
      </c>
      <c r="AY205" s="188" t="s">
        <v>143</v>
      </c>
    </row>
    <row r="206" s="13" customFormat="1">
      <c r="A206" s="13"/>
      <c r="B206" s="186"/>
      <c r="C206" s="13"/>
      <c r="D206" s="187" t="s">
        <v>152</v>
      </c>
      <c r="E206" s="188" t="s">
        <v>3</v>
      </c>
      <c r="F206" s="189" t="s">
        <v>300</v>
      </c>
      <c r="G206" s="13"/>
      <c r="H206" s="190">
        <v>-0.82199999999999995</v>
      </c>
      <c r="I206" s="191"/>
      <c r="J206" s="13"/>
      <c r="K206" s="13"/>
      <c r="L206" s="186"/>
      <c r="M206" s="192"/>
      <c r="N206" s="193"/>
      <c r="O206" s="193"/>
      <c r="P206" s="193"/>
      <c r="Q206" s="193"/>
      <c r="R206" s="193"/>
      <c r="S206" s="193"/>
      <c r="T206" s="194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188" t="s">
        <v>152</v>
      </c>
      <c r="AU206" s="188" t="s">
        <v>81</v>
      </c>
      <c r="AV206" s="13" t="s">
        <v>81</v>
      </c>
      <c r="AW206" s="13" t="s">
        <v>34</v>
      </c>
      <c r="AX206" s="13" t="s">
        <v>72</v>
      </c>
      <c r="AY206" s="188" t="s">
        <v>143</v>
      </c>
    </row>
    <row r="207" s="13" customFormat="1">
      <c r="A207" s="13"/>
      <c r="B207" s="186"/>
      <c r="C207" s="13"/>
      <c r="D207" s="187" t="s">
        <v>152</v>
      </c>
      <c r="E207" s="188" t="s">
        <v>3</v>
      </c>
      <c r="F207" s="189" t="s">
        <v>301</v>
      </c>
      <c r="G207" s="13"/>
      <c r="H207" s="190">
        <v>-2.2869999999999999</v>
      </c>
      <c r="I207" s="191"/>
      <c r="J207" s="13"/>
      <c r="K207" s="13"/>
      <c r="L207" s="186"/>
      <c r="M207" s="192"/>
      <c r="N207" s="193"/>
      <c r="O207" s="193"/>
      <c r="P207" s="193"/>
      <c r="Q207" s="193"/>
      <c r="R207" s="193"/>
      <c r="S207" s="193"/>
      <c r="T207" s="194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188" t="s">
        <v>152</v>
      </c>
      <c r="AU207" s="188" t="s">
        <v>81</v>
      </c>
      <c r="AV207" s="13" t="s">
        <v>81</v>
      </c>
      <c r="AW207" s="13" t="s">
        <v>34</v>
      </c>
      <c r="AX207" s="13" t="s">
        <v>72</v>
      </c>
      <c r="AY207" s="188" t="s">
        <v>143</v>
      </c>
    </row>
    <row r="208" s="13" customFormat="1">
      <c r="A208" s="13"/>
      <c r="B208" s="186"/>
      <c r="C208" s="13"/>
      <c r="D208" s="187" t="s">
        <v>152</v>
      </c>
      <c r="E208" s="188" t="s">
        <v>3</v>
      </c>
      <c r="F208" s="189" t="s">
        <v>302</v>
      </c>
      <c r="G208" s="13"/>
      <c r="H208" s="190">
        <v>34.32</v>
      </c>
      <c r="I208" s="191"/>
      <c r="J208" s="13"/>
      <c r="K208" s="13"/>
      <c r="L208" s="186"/>
      <c r="M208" s="192"/>
      <c r="N208" s="193"/>
      <c r="O208" s="193"/>
      <c r="P208" s="193"/>
      <c r="Q208" s="193"/>
      <c r="R208" s="193"/>
      <c r="S208" s="193"/>
      <c r="T208" s="194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188" t="s">
        <v>152</v>
      </c>
      <c r="AU208" s="188" t="s">
        <v>81</v>
      </c>
      <c r="AV208" s="13" t="s">
        <v>81</v>
      </c>
      <c r="AW208" s="13" t="s">
        <v>34</v>
      </c>
      <c r="AX208" s="13" t="s">
        <v>72</v>
      </c>
      <c r="AY208" s="188" t="s">
        <v>143</v>
      </c>
    </row>
    <row r="209" s="13" customFormat="1">
      <c r="A209" s="13"/>
      <c r="B209" s="186"/>
      <c r="C209" s="13"/>
      <c r="D209" s="187" t="s">
        <v>152</v>
      </c>
      <c r="E209" s="188" t="s">
        <v>3</v>
      </c>
      <c r="F209" s="189" t="s">
        <v>303</v>
      </c>
      <c r="G209" s="13"/>
      <c r="H209" s="190">
        <v>-2.8799999999999999</v>
      </c>
      <c r="I209" s="191"/>
      <c r="J209" s="13"/>
      <c r="K209" s="13"/>
      <c r="L209" s="186"/>
      <c r="M209" s="192"/>
      <c r="N209" s="193"/>
      <c r="O209" s="193"/>
      <c r="P209" s="193"/>
      <c r="Q209" s="193"/>
      <c r="R209" s="193"/>
      <c r="S209" s="193"/>
      <c r="T209" s="194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188" t="s">
        <v>152</v>
      </c>
      <c r="AU209" s="188" t="s">
        <v>81</v>
      </c>
      <c r="AV209" s="13" t="s">
        <v>81</v>
      </c>
      <c r="AW209" s="13" t="s">
        <v>34</v>
      </c>
      <c r="AX209" s="13" t="s">
        <v>72</v>
      </c>
      <c r="AY209" s="188" t="s">
        <v>143</v>
      </c>
    </row>
    <row r="210" s="13" customFormat="1">
      <c r="A210" s="13"/>
      <c r="B210" s="186"/>
      <c r="C210" s="13"/>
      <c r="D210" s="187" t="s">
        <v>152</v>
      </c>
      <c r="E210" s="188" t="s">
        <v>3</v>
      </c>
      <c r="F210" s="189" t="s">
        <v>304</v>
      </c>
      <c r="G210" s="13"/>
      <c r="H210" s="190">
        <v>48</v>
      </c>
      <c r="I210" s="191"/>
      <c r="J210" s="13"/>
      <c r="K210" s="13"/>
      <c r="L210" s="186"/>
      <c r="M210" s="192"/>
      <c r="N210" s="193"/>
      <c r="O210" s="193"/>
      <c r="P210" s="193"/>
      <c r="Q210" s="193"/>
      <c r="R210" s="193"/>
      <c r="S210" s="193"/>
      <c r="T210" s="194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188" t="s">
        <v>152</v>
      </c>
      <c r="AU210" s="188" t="s">
        <v>81</v>
      </c>
      <c r="AV210" s="13" t="s">
        <v>81</v>
      </c>
      <c r="AW210" s="13" t="s">
        <v>34</v>
      </c>
      <c r="AX210" s="13" t="s">
        <v>72</v>
      </c>
      <c r="AY210" s="188" t="s">
        <v>143</v>
      </c>
    </row>
    <row r="211" s="13" customFormat="1">
      <c r="A211" s="13"/>
      <c r="B211" s="186"/>
      <c r="C211" s="13"/>
      <c r="D211" s="187" t="s">
        <v>152</v>
      </c>
      <c r="E211" s="188" t="s">
        <v>3</v>
      </c>
      <c r="F211" s="189" t="s">
        <v>305</v>
      </c>
      <c r="G211" s="13"/>
      <c r="H211" s="190">
        <v>29.399999999999999</v>
      </c>
      <c r="I211" s="191"/>
      <c r="J211" s="13"/>
      <c r="K211" s="13"/>
      <c r="L211" s="186"/>
      <c r="M211" s="192"/>
      <c r="N211" s="193"/>
      <c r="O211" s="193"/>
      <c r="P211" s="193"/>
      <c r="Q211" s="193"/>
      <c r="R211" s="193"/>
      <c r="S211" s="193"/>
      <c r="T211" s="194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188" t="s">
        <v>152</v>
      </c>
      <c r="AU211" s="188" t="s">
        <v>81</v>
      </c>
      <c r="AV211" s="13" t="s">
        <v>81</v>
      </c>
      <c r="AW211" s="13" t="s">
        <v>34</v>
      </c>
      <c r="AX211" s="13" t="s">
        <v>72</v>
      </c>
      <c r="AY211" s="188" t="s">
        <v>143</v>
      </c>
    </row>
    <row r="212" s="13" customFormat="1">
      <c r="A212" s="13"/>
      <c r="B212" s="186"/>
      <c r="C212" s="13"/>
      <c r="D212" s="187" t="s">
        <v>152</v>
      </c>
      <c r="E212" s="188" t="s">
        <v>3</v>
      </c>
      <c r="F212" s="189" t="s">
        <v>306</v>
      </c>
      <c r="G212" s="13"/>
      <c r="H212" s="190">
        <v>-2.1000000000000001</v>
      </c>
      <c r="I212" s="191"/>
      <c r="J212" s="13"/>
      <c r="K212" s="13"/>
      <c r="L212" s="186"/>
      <c r="M212" s="192"/>
      <c r="N212" s="193"/>
      <c r="O212" s="193"/>
      <c r="P212" s="193"/>
      <c r="Q212" s="193"/>
      <c r="R212" s="193"/>
      <c r="S212" s="193"/>
      <c r="T212" s="194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188" t="s">
        <v>152</v>
      </c>
      <c r="AU212" s="188" t="s">
        <v>81</v>
      </c>
      <c r="AV212" s="13" t="s">
        <v>81</v>
      </c>
      <c r="AW212" s="13" t="s">
        <v>34</v>
      </c>
      <c r="AX212" s="13" t="s">
        <v>72</v>
      </c>
      <c r="AY212" s="188" t="s">
        <v>143</v>
      </c>
    </row>
    <row r="213" s="15" customFormat="1">
      <c r="A213" s="15"/>
      <c r="B213" s="203"/>
      <c r="C213" s="15"/>
      <c r="D213" s="187" t="s">
        <v>152</v>
      </c>
      <c r="E213" s="204" t="s">
        <v>3</v>
      </c>
      <c r="F213" s="205" t="s">
        <v>265</v>
      </c>
      <c r="G213" s="15"/>
      <c r="H213" s="206">
        <v>191.291</v>
      </c>
      <c r="I213" s="207"/>
      <c r="J213" s="15"/>
      <c r="K213" s="15"/>
      <c r="L213" s="203"/>
      <c r="M213" s="208"/>
      <c r="N213" s="209"/>
      <c r="O213" s="209"/>
      <c r="P213" s="209"/>
      <c r="Q213" s="209"/>
      <c r="R213" s="209"/>
      <c r="S213" s="209"/>
      <c r="T213" s="210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T213" s="204" t="s">
        <v>152</v>
      </c>
      <c r="AU213" s="204" t="s">
        <v>81</v>
      </c>
      <c r="AV213" s="15" t="s">
        <v>150</v>
      </c>
      <c r="AW213" s="15" t="s">
        <v>34</v>
      </c>
      <c r="AX213" s="15" t="s">
        <v>79</v>
      </c>
      <c r="AY213" s="204" t="s">
        <v>143</v>
      </c>
    </row>
    <row r="214" s="2" customFormat="1">
      <c r="A214" s="38"/>
      <c r="B214" s="172"/>
      <c r="C214" s="173" t="s">
        <v>307</v>
      </c>
      <c r="D214" s="173" t="s">
        <v>145</v>
      </c>
      <c r="E214" s="174" t="s">
        <v>308</v>
      </c>
      <c r="F214" s="175" t="s">
        <v>309</v>
      </c>
      <c r="G214" s="176" t="s">
        <v>148</v>
      </c>
      <c r="H214" s="177">
        <v>30.879999999999999</v>
      </c>
      <c r="I214" s="178"/>
      <c r="J214" s="179">
        <f>ROUND(I214*H214,2)</f>
        <v>0</v>
      </c>
      <c r="K214" s="175" t="s">
        <v>149</v>
      </c>
      <c r="L214" s="39"/>
      <c r="M214" s="180" t="s">
        <v>3</v>
      </c>
      <c r="N214" s="181" t="s">
        <v>43</v>
      </c>
      <c r="O214" s="72"/>
      <c r="P214" s="182">
        <f>O214*H214</f>
        <v>0</v>
      </c>
      <c r="Q214" s="182">
        <v>0</v>
      </c>
      <c r="R214" s="182">
        <f>Q214*H214</f>
        <v>0</v>
      </c>
      <c r="S214" s="182">
        <v>0</v>
      </c>
      <c r="T214" s="183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184" t="s">
        <v>150</v>
      </c>
      <c r="AT214" s="184" t="s">
        <v>145</v>
      </c>
      <c r="AU214" s="184" t="s">
        <v>81</v>
      </c>
      <c r="AY214" s="19" t="s">
        <v>143</v>
      </c>
      <c r="BE214" s="185">
        <f>IF(N214="základní",J214,0)</f>
        <v>0</v>
      </c>
      <c r="BF214" s="185">
        <f>IF(N214="snížená",J214,0)</f>
        <v>0</v>
      </c>
      <c r="BG214" s="185">
        <f>IF(N214="zákl. přenesená",J214,0)</f>
        <v>0</v>
      </c>
      <c r="BH214" s="185">
        <f>IF(N214="sníž. přenesená",J214,0)</f>
        <v>0</v>
      </c>
      <c r="BI214" s="185">
        <f>IF(N214="nulová",J214,0)</f>
        <v>0</v>
      </c>
      <c r="BJ214" s="19" t="s">
        <v>79</v>
      </c>
      <c r="BK214" s="185">
        <f>ROUND(I214*H214,2)</f>
        <v>0</v>
      </c>
      <c r="BL214" s="19" t="s">
        <v>150</v>
      </c>
      <c r="BM214" s="184" t="s">
        <v>310</v>
      </c>
    </row>
    <row r="215" s="13" customFormat="1">
      <c r="A215" s="13"/>
      <c r="B215" s="186"/>
      <c r="C215" s="13"/>
      <c r="D215" s="187" t="s">
        <v>152</v>
      </c>
      <c r="E215" s="188" t="s">
        <v>3</v>
      </c>
      <c r="F215" s="189" t="s">
        <v>311</v>
      </c>
      <c r="G215" s="13"/>
      <c r="H215" s="190">
        <v>30.879999999999999</v>
      </c>
      <c r="I215" s="191"/>
      <c r="J215" s="13"/>
      <c r="K215" s="13"/>
      <c r="L215" s="186"/>
      <c r="M215" s="192"/>
      <c r="N215" s="193"/>
      <c r="O215" s="193"/>
      <c r="P215" s="193"/>
      <c r="Q215" s="193"/>
      <c r="R215" s="193"/>
      <c r="S215" s="193"/>
      <c r="T215" s="194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188" t="s">
        <v>152</v>
      </c>
      <c r="AU215" s="188" t="s">
        <v>81</v>
      </c>
      <c r="AV215" s="13" t="s">
        <v>81</v>
      </c>
      <c r="AW215" s="13" t="s">
        <v>34</v>
      </c>
      <c r="AX215" s="13" t="s">
        <v>79</v>
      </c>
      <c r="AY215" s="188" t="s">
        <v>143</v>
      </c>
    </row>
    <row r="216" s="2" customFormat="1">
      <c r="A216" s="38"/>
      <c r="B216" s="172"/>
      <c r="C216" s="173" t="s">
        <v>312</v>
      </c>
      <c r="D216" s="173" t="s">
        <v>145</v>
      </c>
      <c r="E216" s="174" t="s">
        <v>313</v>
      </c>
      <c r="F216" s="175" t="s">
        <v>314</v>
      </c>
      <c r="G216" s="176" t="s">
        <v>148</v>
      </c>
      <c r="H216" s="177">
        <v>50.198999999999998</v>
      </c>
      <c r="I216" s="178"/>
      <c r="J216" s="179">
        <f>ROUND(I216*H216,2)</f>
        <v>0</v>
      </c>
      <c r="K216" s="175" t="s">
        <v>149</v>
      </c>
      <c r="L216" s="39"/>
      <c r="M216" s="180" t="s">
        <v>3</v>
      </c>
      <c r="N216" s="181" t="s">
        <v>43</v>
      </c>
      <c r="O216" s="72"/>
      <c r="P216" s="182">
        <f>O216*H216</f>
        <v>0</v>
      </c>
      <c r="Q216" s="182">
        <v>0</v>
      </c>
      <c r="R216" s="182">
        <f>Q216*H216</f>
        <v>0</v>
      </c>
      <c r="S216" s="182">
        <v>0</v>
      </c>
      <c r="T216" s="183">
        <f>S216*H216</f>
        <v>0</v>
      </c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R216" s="184" t="s">
        <v>150</v>
      </c>
      <c r="AT216" s="184" t="s">
        <v>145</v>
      </c>
      <c r="AU216" s="184" t="s">
        <v>81</v>
      </c>
      <c r="AY216" s="19" t="s">
        <v>143</v>
      </c>
      <c r="BE216" s="185">
        <f>IF(N216="základní",J216,0)</f>
        <v>0</v>
      </c>
      <c r="BF216" s="185">
        <f>IF(N216="snížená",J216,0)</f>
        <v>0</v>
      </c>
      <c r="BG216" s="185">
        <f>IF(N216="zákl. přenesená",J216,0)</f>
        <v>0</v>
      </c>
      <c r="BH216" s="185">
        <f>IF(N216="sníž. přenesená",J216,0)</f>
        <v>0</v>
      </c>
      <c r="BI216" s="185">
        <f>IF(N216="nulová",J216,0)</f>
        <v>0</v>
      </c>
      <c r="BJ216" s="19" t="s">
        <v>79</v>
      </c>
      <c r="BK216" s="185">
        <f>ROUND(I216*H216,2)</f>
        <v>0</v>
      </c>
      <c r="BL216" s="19" t="s">
        <v>150</v>
      </c>
      <c r="BM216" s="184" t="s">
        <v>315</v>
      </c>
    </row>
    <row r="217" s="13" customFormat="1">
      <c r="A217" s="13"/>
      <c r="B217" s="186"/>
      <c r="C217" s="13"/>
      <c r="D217" s="187" t="s">
        <v>152</v>
      </c>
      <c r="E217" s="188" t="s">
        <v>3</v>
      </c>
      <c r="F217" s="189" t="s">
        <v>279</v>
      </c>
      <c r="G217" s="13"/>
      <c r="H217" s="190">
        <v>8.7460000000000004</v>
      </c>
      <c r="I217" s="191"/>
      <c r="J217" s="13"/>
      <c r="K217" s="13"/>
      <c r="L217" s="186"/>
      <c r="M217" s="192"/>
      <c r="N217" s="193"/>
      <c r="O217" s="193"/>
      <c r="P217" s="193"/>
      <c r="Q217" s="193"/>
      <c r="R217" s="193"/>
      <c r="S217" s="193"/>
      <c r="T217" s="194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188" t="s">
        <v>152</v>
      </c>
      <c r="AU217" s="188" t="s">
        <v>81</v>
      </c>
      <c r="AV217" s="13" t="s">
        <v>81</v>
      </c>
      <c r="AW217" s="13" t="s">
        <v>34</v>
      </c>
      <c r="AX217" s="13" t="s">
        <v>72</v>
      </c>
      <c r="AY217" s="188" t="s">
        <v>143</v>
      </c>
    </row>
    <row r="218" s="13" customFormat="1">
      <c r="A218" s="13"/>
      <c r="B218" s="186"/>
      <c r="C218" s="13"/>
      <c r="D218" s="187" t="s">
        <v>152</v>
      </c>
      <c r="E218" s="188" t="s">
        <v>3</v>
      </c>
      <c r="F218" s="189" t="s">
        <v>316</v>
      </c>
      <c r="G218" s="13"/>
      <c r="H218" s="190">
        <v>4.7999999999999998</v>
      </c>
      <c r="I218" s="191"/>
      <c r="J218" s="13"/>
      <c r="K218" s="13"/>
      <c r="L218" s="186"/>
      <c r="M218" s="192"/>
      <c r="N218" s="193"/>
      <c r="O218" s="193"/>
      <c r="P218" s="193"/>
      <c r="Q218" s="193"/>
      <c r="R218" s="193"/>
      <c r="S218" s="193"/>
      <c r="T218" s="194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188" t="s">
        <v>152</v>
      </c>
      <c r="AU218" s="188" t="s">
        <v>81</v>
      </c>
      <c r="AV218" s="13" t="s">
        <v>81</v>
      </c>
      <c r="AW218" s="13" t="s">
        <v>34</v>
      </c>
      <c r="AX218" s="13" t="s">
        <v>72</v>
      </c>
      <c r="AY218" s="188" t="s">
        <v>143</v>
      </c>
    </row>
    <row r="219" s="13" customFormat="1">
      <c r="A219" s="13"/>
      <c r="B219" s="186"/>
      <c r="C219" s="13"/>
      <c r="D219" s="187" t="s">
        <v>152</v>
      </c>
      <c r="E219" s="188" t="s">
        <v>3</v>
      </c>
      <c r="F219" s="189" t="s">
        <v>281</v>
      </c>
      <c r="G219" s="13"/>
      <c r="H219" s="190">
        <v>33.615000000000002</v>
      </c>
      <c r="I219" s="191"/>
      <c r="J219" s="13"/>
      <c r="K219" s="13"/>
      <c r="L219" s="186"/>
      <c r="M219" s="192"/>
      <c r="N219" s="193"/>
      <c r="O219" s="193"/>
      <c r="P219" s="193"/>
      <c r="Q219" s="193"/>
      <c r="R219" s="193"/>
      <c r="S219" s="193"/>
      <c r="T219" s="194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188" t="s">
        <v>152</v>
      </c>
      <c r="AU219" s="188" t="s">
        <v>81</v>
      </c>
      <c r="AV219" s="13" t="s">
        <v>81</v>
      </c>
      <c r="AW219" s="13" t="s">
        <v>34</v>
      </c>
      <c r="AX219" s="13" t="s">
        <v>72</v>
      </c>
      <c r="AY219" s="188" t="s">
        <v>143</v>
      </c>
    </row>
    <row r="220" s="13" customFormat="1">
      <c r="A220" s="13"/>
      <c r="B220" s="186"/>
      <c r="C220" s="13"/>
      <c r="D220" s="187" t="s">
        <v>152</v>
      </c>
      <c r="E220" s="188" t="s">
        <v>3</v>
      </c>
      <c r="F220" s="189" t="s">
        <v>282</v>
      </c>
      <c r="G220" s="13"/>
      <c r="H220" s="190">
        <v>3.0379999999999998</v>
      </c>
      <c r="I220" s="191"/>
      <c r="J220" s="13"/>
      <c r="K220" s="13"/>
      <c r="L220" s="186"/>
      <c r="M220" s="192"/>
      <c r="N220" s="193"/>
      <c r="O220" s="193"/>
      <c r="P220" s="193"/>
      <c r="Q220" s="193"/>
      <c r="R220" s="193"/>
      <c r="S220" s="193"/>
      <c r="T220" s="194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188" t="s">
        <v>152</v>
      </c>
      <c r="AU220" s="188" t="s">
        <v>81</v>
      </c>
      <c r="AV220" s="13" t="s">
        <v>81</v>
      </c>
      <c r="AW220" s="13" t="s">
        <v>34</v>
      </c>
      <c r="AX220" s="13" t="s">
        <v>72</v>
      </c>
      <c r="AY220" s="188" t="s">
        <v>143</v>
      </c>
    </row>
    <row r="221" s="15" customFormat="1">
      <c r="A221" s="15"/>
      <c r="B221" s="203"/>
      <c r="C221" s="15"/>
      <c r="D221" s="187" t="s">
        <v>152</v>
      </c>
      <c r="E221" s="204" t="s">
        <v>3</v>
      </c>
      <c r="F221" s="205" t="s">
        <v>265</v>
      </c>
      <c r="G221" s="15"/>
      <c r="H221" s="206">
        <v>50.198999999999998</v>
      </c>
      <c r="I221" s="207"/>
      <c r="J221" s="15"/>
      <c r="K221" s="15"/>
      <c r="L221" s="203"/>
      <c r="M221" s="208"/>
      <c r="N221" s="209"/>
      <c r="O221" s="209"/>
      <c r="P221" s="209"/>
      <c r="Q221" s="209"/>
      <c r="R221" s="209"/>
      <c r="S221" s="209"/>
      <c r="T221" s="210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T221" s="204" t="s">
        <v>152</v>
      </c>
      <c r="AU221" s="204" t="s">
        <v>81</v>
      </c>
      <c r="AV221" s="15" t="s">
        <v>150</v>
      </c>
      <c r="AW221" s="15" t="s">
        <v>34</v>
      </c>
      <c r="AX221" s="15" t="s">
        <v>79</v>
      </c>
      <c r="AY221" s="204" t="s">
        <v>143</v>
      </c>
    </row>
    <row r="222" s="2" customFormat="1" ht="16.5" customHeight="1">
      <c r="A222" s="38"/>
      <c r="B222" s="172"/>
      <c r="C222" s="173" t="s">
        <v>317</v>
      </c>
      <c r="D222" s="173" t="s">
        <v>145</v>
      </c>
      <c r="E222" s="174" t="s">
        <v>318</v>
      </c>
      <c r="F222" s="175" t="s">
        <v>319</v>
      </c>
      <c r="G222" s="176" t="s">
        <v>148</v>
      </c>
      <c r="H222" s="177">
        <v>191.291</v>
      </c>
      <c r="I222" s="178"/>
      <c r="J222" s="179">
        <f>ROUND(I222*H222,2)</f>
        <v>0</v>
      </c>
      <c r="K222" s="175" t="s">
        <v>149</v>
      </c>
      <c r="L222" s="39"/>
      <c r="M222" s="180" t="s">
        <v>3</v>
      </c>
      <c r="N222" s="181" t="s">
        <v>43</v>
      </c>
      <c r="O222" s="72"/>
      <c r="P222" s="182">
        <f>O222*H222</f>
        <v>0</v>
      </c>
      <c r="Q222" s="182">
        <v>0</v>
      </c>
      <c r="R222" s="182">
        <f>Q222*H222</f>
        <v>0</v>
      </c>
      <c r="S222" s="182">
        <v>0</v>
      </c>
      <c r="T222" s="183">
        <f>S222*H222</f>
        <v>0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184" t="s">
        <v>150</v>
      </c>
      <c r="AT222" s="184" t="s">
        <v>145</v>
      </c>
      <c r="AU222" s="184" t="s">
        <v>81</v>
      </c>
      <c r="AY222" s="19" t="s">
        <v>143</v>
      </c>
      <c r="BE222" s="185">
        <f>IF(N222="základní",J222,0)</f>
        <v>0</v>
      </c>
      <c r="BF222" s="185">
        <f>IF(N222="snížená",J222,0)</f>
        <v>0</v>
      </c>
      <c r="BG222" s="185">
        <f>IF(N222="zákl. přenesená",J222,0)</f>
        <v>0</v>
      </c>
      <c r="BH222" s="185">
        <f>IF(N222="sníž. přenesená",J222,0)</f>
        <v>0</v>
      </c>
      <c r="BI222" s="185">
        <f>IF(N222="nulová",J222,0)</f>
        <v>0</v>
      </c>
      <c r="BJ222" s="19" t="s">
        <v>79</v>
      </c>
      <c r="BK222" s="185">
        <f>ROUND(I222*H222,2)</f>
        <v>0</v>
      </c>
      <c r="BL222" s="19" t="s">
        <v>150</v>
      </c>
      <c r="BM222" s="184" t="s">
        <v>320</v>
      </c>
    </row>
    <row r="223" s="13" customFormat="1">
      <c r="A223" s="13"/>
      <c r="B223" s="186"/>
      <c r="C223" s="13"/>
      <c r="D223" s="187" t="s">
        <v>152</v>
      </c>
      <c r="E223" s="188" t="s">
        <v>3</v>
      </c>
      <c r="F223" s="189" t="s">
        <v>298</v>
      </c>
      <c r="G223" s="13"/>
      <c r="H223" s="190">
        <v>89.099999999999994</v>
      </c>
      <c r="I223" s="191"/>
      <c r="J223" s="13"/>
      <c r="K223" s="13"/>
      <c r="L223" s="186"/>
      <c r="M223" s="192"/>
      <c r="N223" s="193"/>
      <c r="O223" s="193"/>
      <c r="P223" s="193"/>
      <c r="Q223" s="193"/>
      <c r="R223" s="193"/>
      <c r="S223" s="193"/>
      <c r="T223" s="194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188" t="s">
        <v>152</v>
      </c>
      <c r="AU223" s="188" t="s">
        <v>81</v>
      </c>
      <c r="AV223" s="13" t="s">
        <v>81</v>
      </c>
      <c r="AW223" s="13" t="s">
        <v>34</v>
      </c>
      <c r="AX223" s="13" t="s">
        <v>72</v>
      </c>
      <c r="AY223" s="188" t="s">
        <v>143</v>
      </c>
    </row>
    <row r="224" s="13" customFormat="1">
      <c r="A224" s="13"/>
      <c r="B224" s="186"/>
      <c r="C224" s="13"/>
      <c r="D224" s="187" t="s">
        <v>152</v>
      </c>
      <c r="E224" s="188" t="s">
        <v>3</v>
      </c>
      <c r="F224" s="189" t="s">
        <v>299</v>
      </c>
      <c r="G224" s="13"/>
      <c r="H224" s="190">
        <v>-1.44</v>
      </c>
      <c r="I224" s="191"/>
      <c r="J224" s="13"/>
      <c r="K224" s="13"/>
      <c r="L224" s="186"/>
      <c r="M224" s="192"/>
      <c r="N224" s="193"/>
      <c r="O224" s="193"/>
      <c r="P224" s="193"/>
      <c r="Q224" s="193"/>
      <c r="R224" s="193"/>
      <c r="S224" s="193"/>
      <c r="T224" s="194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188" t="s">
        <v>152</v>
      </c>
      <c r="AU224" s="188" t="s">
        <v>81</v>
      </c>
      <c r="AV224" s="13" t="s">
        <v>81</v>
      </c>
      <c r="AW224" s="13" t="s">
        <v>34</v>
      </c>
      <c r="AX224" s="13" t="s">
        <v>72</v>
      </c>
      <c r="AY224" s="188" t="s">
        <v>143</v>
      </c>
    </row>
    <row r="225" s="13" customFormat="1">
      <c r="A225" s="13"/>
      <c r="B225" s="186"/>
      <c r="C225" s="13"/>
      <c r="D225" s="187" t="s">
        <v>152</v>
      </c>
      <c r="E225" s="188" t="s">
        <v>3</v>
      </c>
      <c r="F225" s="189" t="s">
        <v>300</v>
      </c>
      <c r="G225" s="13"/>
      <c r="H225" s="190">
        <v>-0.82199999999999995</v>
      </c>
      <c r="I225" s="191"/>
      <c r="J225" s="13"/>
      <c r="K225" s="13"/>
      <c r="L225" s="186"/>
      <c r="M225" s="192"/>
      <c r="N225" s="193"/>
      <c r="O225" s="193"/>
      <c r="P225" s="193"/>
      <c r="Q225" s="193"/>
      <c r="R225" s="193"/>
      <c r="S225" s="193"/>
      <c r="T225" s="194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188" t="s">
        <v>152</v>
      </c>
      <c r="AU225" s="188" t="s">
        <v>81</v>
      </c>
      <c r="AV225" s="13" t="s">
        <v>81</v>
      </c>
      <c r="AW225" s="13" t="s">
        <v>34</v>
      </c>
      <c r="AX225" s="13" t="s">
        <v>72</v>
      </c>
      <c r="AY225" s="188" t="s">
        <v>143</v>
      </c>
    </row>
    <row r="226" s="13" customFormat="1">
      <c r="A226" s="13"/>
      <c r="B226" s="186"/>
      <c r="C226" s="13"/>
      <c r="D226" s="187" t="s">
        <v>152</v>
      </c>
      <c r="E226" s="188" t="s">
        <v>3</v>
      </c>
      <c r="F226" s="189" t="s">
        <v>301</v>
      </c>
      <c r="G226" s="13"/>
      <c r="H226" s="190">
        <v>-2.2869999999999999</v>
      </c>
      <c r="I226" s="191"/>
      <c r="J226" s="13"/>
      <c r="K226" s="13"/>
      <c r="L226" s="186"/>
      <c r="M226" s="192"/>
      <c r="N226" s="193"/>
      <c r="O226" s="193"/>
      <c r="P226" s="193"/>
      <c r="Q226" s="193"/>
      <c r="R226" s="193"/>
      <c r="S226" s="193"/>
      <c r="T226" s="194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188" t="s">
        <v>152</v>
      </c>
      <c r="AU226" s="188" t="s">
        <v>81</v>
      </c>
      <c r="AV226" s="13" t="s">
        <v>81</v>
      </c>
      <c r="AW226" s="13" t="s">
        <v>34</v>
      </c>
      <c r="AX226" s="13" t="s">
        <v>72</v>
      </c>
      <c r="AY226" s="188" t="s">
        <v>143</v>
      </c>
    </row>
    <row r="227" s="13" customFormat="1">
      <c r="A227" s="13"/>
      <c r="B227" s="186"/>
      <c r="C227" s="13"/>
      <c r="D227" s="187" t="s">
        <v>152</v>
      </c>
      <c r="E227" s="188" t="s">
        <v>3</v>
      </c>
      <c r="F227" s="189" t="s">
        <v>302</v>
      </c>
      <c r="G227" s="13"/>
      <c r="H227" s="190">
        <v>34.32</v>
      </c>
      <c r="I227" s="191"/>
      <c r="J227" s="13"/>
      <c r="K227" s="13"/>
      <c r="L227" s="186"/>
      <c r="M227" s="192"/>
      <c r="N227" s="193"/>
      <c r="O227" s="193"/>
      <c r="P227" s="193"/>
      <c r="Q227" s="193"/>
      <c r="R227" s="193"/>
      <c r="S227" s="193"/>
      <c r="T227" s="194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188" t="s">
        <v>152</v>
      </c>
      <c r="AU227" s="188" t="s">
        <v>81</v>
      </c>
      <c r="AV227" s="13" t="s">
        <v>81</v>
      </c>
      <c r="AW227" s="13" t="s">
        <v>34</v>
      </c>
      <c r="AX227" s="13" t="s">
        <v>72</v>
      </c>
      <c r="AY227" s="188" t="s">
        <v>143</v>
      </c>
    </row>
    <row r="228" s="13" customFormat="1">
      <c r="A228" s="13"/>
      <c r="B228" s="186"/>
      <c r="C228" s="13"/>
      <c r="D228" s="187" t="s">
        <v>152</v>
      </c>
      <c r="E228" s="188" t="s">
        <v>3</v>
      </c>
      <c r="F228" s="189" t="s">
        <v>303</v>
      </c>
      <c r="G228" s="13"/>
      <c r="H228" s="190">
        <v>-2.8799999999999999</v>
      </c>
      <c r="I228" s="191"/>
      <c r="J228" s="13"/>
      <c r="K228" s="13"/>
      <c r="L228" s="186"/>
      <c r="M228" s="192"/>
      <c r="N228" s="193"/>
      <c r="O228" s="193"/>
      <c r="P228" s="193"/>
      <c r="Q228" s="193"/>
      <c r="R228" s="193"/>
      <c r="S228" s="193"/>
      <c r="T228" s="194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188" t="s">
        <v>152</v>
      </c>
      <c r="AU228" s="188" t="s">
        <v>81</v>
      </c>
      <c r="AV228" s="13" t="s">
        <v>81</v>
      </c>
      <c r="AW228" s="13" t="s">
        <v>34</v>
      </c>
      <c r="AX228" s="13" t="s">
        <v>72</v>
      </c>
      <c r="AY228" s="188" t="s">
        <v>143</v>
      </c>
    </row>
    <row r="229" s="13" customFormat="1">
      <c r="A229" s="13"/>
      <c r="B229" s="186"/>
      <c r="C229" s="13"/>
      <c r="D229" s="187" t="s">
        <v>152</v>
      </c>
      <c r="E229" s="188" t="s">
        <v>3</v>
      </c>
      <c r="F229" s="189" t="s">
        <v>304</v>
      </c>
      <c r="G229" s="13"/>
      <c r="H229" s="190">
        <v>48</v>
      </c>
      <c r="I229" s="191"/>
      <c r="J229" s="13"/>
      <c r="K229" s="13"/>
      <c r="L229" s="186"/>
      <c r="M229" s="192"/>
      <c r="N229" s="193"/>
      <c r="O229" s="193"/>
      <c r="P229" s="193"/>
      <c r="Q229" s="193"/>
      <c r="R229" s="193"/>
      <c r="S229" s="193"/>
      <c r="T229" s="194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188" t="s">
        <v>152</v>
      </c>
      <c r="AU229" s="188" t="s">
        <v>81</v>
      </c>
      <c r="AV229" s="13" t="s">
        <v>81</v>
      </c>
      <c r="AW229" s="13" t="s">
        <v>34</v>
      </c>
      <c r="AX229" s="13" t="s">
        <v>72</v>
      </c>
      <c r="AY229" s="188" t="s">
        <v>143</v>
      </c>
    </row>
    <row r="230" s="13" customFormat="1">
      <c r="A230" s="13"/>
      <c r="B230" s="186"/>
      <c r="C230" s="13"/>
      <c r="D230" s="187" t="s">
        <v>152</v>
      </c>
      <c r="E230" s="188" t="s">
        <v>3</v>
      </c>
      <c r="F230" s="189" t="s">
        <v>305</v>
      </c>
      <c r="G230" s="13"/>
      <c r="H230" s="190">
        <v>29.399999999999999</v>
      </c>
      <c r="I230" s="191"/>
      <c r="J230" s="13"/>
      <c r="K230" s="13"/>
      <c r="L230" s="186"/>
      <c r="M230" s="192"/>
      <c r="N230" s="193"/>
      <c r="O230" s="193"/>
      <c r="P230" s="193"/>
      <c r="Q230" s="193"/>
      <c r="R230" s="193"/>
      <c r="S230" s="193"/>
      <c r="T230" s="194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188" t="s">
        <v>152</v>
      </c>
      <c r="AU230" s="188" t="s">
        <v>81</v>
      </c>
      <c r="AV230" s="13" t="s">
        <v>81</v>
      </c>
      <c r="AW230" s="13" t="s">
        <v>34</v>
      </c>
      <c r="AX230" s="13" t="s">
        <v>72</v>
      </c>
      <c r="AY230" s="188" t="s">
        <v>143</v>
      </c>
    </row>
    <row r="231" s="13" customFormat="1">
      <c r="A231" s="13"/>
      <c r="B231" s="186"/>
      <c r="C231" s="13"/>
      <c r="D231" s="187" t="s">
        <v>152</v>
      </c>
      <c r="E231" s="188" t="s">
        <v>3</v>
      </c>
      <c r="F231" s="189" t="s">
        <v>306</v>
      </c>
      <c r="G231" s="13"/>
      <c r="H231" s="190">
        <v>-2.1000000000000001</v>
      </c>
      <c r="I231" s="191"/>
      <c r="J231" s="13"/>
      <c r="K231" s="13"/>
      <c r="L231" s="186"/>
      <c r="M231" s="192"/>
      <c r="N231" s="193"/>
      <c r="O231" s="193"/>
      <c r="P231" s="193"/>
      <c r="Q231" s="193"/>
      <c r="R231" s="193"/>
      <c r="S231" s="193"/>
      <c r="T231" s="194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188" t="s">
        <v>152</v>
      </c>
      <c r="AU231" s="188" t="s">
        <v>81</v>
      </c>
      <c r="AV231" s="13" t="s">
        <v>81</v>
      </c>
      <c r="AW231" s="13" t="s">
        <v>34</v>
      </c>
      <c r="AX231" s="13" t="s">
        <v>72</v>
      </c>
      <c r="AY231" s="188" t="s">
        <v>143</v>
      </c>
    </row>
    <row r="232" s="15" customFormat="1">
      <c r="A232" s="15"/>
      <c r="B232" s="203"/>
      <c r="C232" s="15"/>
      <c r="D232" s="187" t="s">
        <v>152</v>
      </c>
      <c r="E232" s="204" t="s">
        <v>3</v>
      </c>
      <c r="F232" s="205" t="s">
        <v>265</v>
      </c>
      <c r="G232" s="15"/>
      <c r="H232" s="206">
        <v>191.291</v>
      </c>
      <c r="I232" s="207"/>
      <c r="J232" s="15"/>
      <c r="K232" s="15"/>
      <c r="L232" s="203"/>
      <c r="M232" s="208"/>
      <c r="N232" s="209"/>
      <c r="O232" s="209"/>
      <c r="P232" s="209"/>
      <c r="Q232" s="209"/>
      <c r="R232" s="209"/>
      <c r="S232" s="209"/>
      <c r="T232" s="210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04" t="s">
        <v>152</v>
      </c>
      <c r="AU232" s="204" t="s">
        <v>81</v>
      </c>
      <c r="AV232" s="15" t="s">
        <v>150</v>
      </c>
      <c r="AW232" s="15" t="s">
        <v>34</v>
      </c>
      <c r="AX232" s="15" t="s">
        <v>79</v>
      </c>
      <c r="AY232" s="204" t="s">
        <v>143</v>
      </c>
    </row>
    <row r="233" s="2" customFormat="1" ht="33" customHeight="1">
      <c r="A233" s="38"/>
      <c r="B233" s="172"/>
      <c r="C233" s="173" t="s">
        <v>321</v>
      </c>
      <c r="D233" s="173" t="s">
        <v>145</v>
      </c>
      <c r="E233" s="174" t="s">
        <v>322</v>
      </c>
      <c r="F233" s="175" t="s">
        <v>323</v>
      </c>
      <c r="G233" s="176" t="s">
        <v>156</v>
      </c>
      <c r="H233" s="177">
        <v>1.204</v>
      </c>
      <c r="I233" s="178"/>
      <c r="J233" s="179">
        <f>ROUND(I233*H233,2)</f>
        <v>0</v>
      </c>
      <c r="K233" s="175" t="s">
        <v>149</v>
      </c>
      <c r="L233" s="39"/>
      <c r="M233" s="180" t="s">
        <v>3</v>
      </c>
      <c r="N233" s="181" t="s">
        <v>43</v>
      </c>
      <c r="O233" s="72"/>
      <c r="P233" s="182">
        <f>O233*H233</f>
        <v>0</v>
      </c>
      <c r="Q233" s="182">
        <v>2.45329</v>
      </c>
      <c r="R233" s="182">
        <f>Q233*H233</f>
        <v>2.95376116</v>
      </c>
      <c r="S233" s="182">
        <v>0</v>
      </c>
      <c r="T233" s="183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184" t="s">
        <v>150</v>
      </c>
      <c r="AT233" s="184" t="s">
        <v>145</v>
      </c>
      <c r="AU233" s="184" t="s">
        <v>81</v>
      </c>
      <c r="AY233" s="19" t="s">
        <v>143</v>
      </c>
      <c r="BE233" s="185">
        <f>IF(N233="základní",J233,0)</f>
        <v>0</v>
      </c>
      <c r="BF233" s="185">
        <f>IF(N233="snížená",J233,0)</f>
        <v>0</v>
      </c>
      <c r="BG233" s="185">
        <f>IF(N233="zákl. přenesená",J233,0)</f>
        <v>0</v>
      </c>
      <c r="BH233" s="185">
        <f>IF(N233="sníž. přenesená",J233,0)</f>
        <v>0</v>
      </c>
      <c r="BI233" s="185">
        <f>IF(N233="nulová",J233,0)</f>
        <v>0</v>
      </c>
      <c r="BJ233" s="19" t="s">
        <v>79</v>
      </c>
      <c r="BK233" s="185">
        <f>ROUND(I233*H233,2)</f>
        <v>0</v>
      </c>
      <c r="BL233" s="19" t="s">
        <v>150</v>
      </c>
      <c r="BM233" s="184" t="s">
        <v>324</v>
      </c>
    </row>
    <row r="234" s="13" customFormat="1">
      <c r="A234" s="13"/>
      <c r="B234" s="186"/>
      <c r="C234" s="13"/>
      <c r="D234" s="187" t="s">
        <v>152</v>
      </c>
      <c r="E234" s="188" t="s">
        <v>3</v>
      </c>
      <c r="F234" s="189" t="s">
        <v>325</v>
      </c>
      <c r="G234" s="13"/>
      <c r="H234" s="190">
        <v>1.204</v>
      </c>
      <c r="I234" s="191"/>
      <c r="J234" s="13"/>
      <c r="K234" s="13"/>
      <c r="L234" s="186"/>
      <c r="M234" s="192"/>
      <c r="N234" s="193"/>
      <c r="O234" s="193"/>
      <c r="P234" s="193"/>
      <c r="Q234" s="193"/>
      <c r="R234" s="193"/>
      <c r="S234" s="193"/>
      <c r="T234" s="194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188" t="s">
        <v>152</v>
      </c>
      <c r="AU234" s="188" t="s">
        <v>81</v>
      </c>
      <c r="AV234" s="13" t="s">
        <v>81</v>
      </c>
      <c r="AW234" s="13" t="s">
        <v>34</v>
      </c>
      <c r="AX234" s="13" t="s">
        <v>79</v>
      </c>
      <c r="AY234" s="188" t="s">
        <v>143</v>
      </c>
    </row>
    <row r="235" s="2" customFormat="1" ht="33" customHeight="1">
      <c r="A235" s="38"/>
      <c r="B235" s="172"/>
      <c r="C235" s="173" t="s">
        <v>326</v>
      </c>
      <c r="D235" s="173" t="s">
        <v>145</v>
      </c>
      <c r="E235" s="174" t="s">
        <v>327</v>
      </c>
      <c r="F235" s="175" t="s">
        <v>328</v>
      </c>
      <c r="G235" s="176" t="s">
        <v>156</v>
      </c>
      <c r="H235" s="177">
        <v>2.496</v>
      </c>
      <c r="I235" s="178"/>
      <c r="J235" s="179">
        <f>ROUND(I235*H235,2)</f>
        <v>0</v>
      </c>
      <c r="K235" s="175" t="s">
        <v>149</v>
      </c>
      <c r="L235" s="39"/>
      <c r="M235" s="180" t="s">
        <v>3</v>
      </c>
      <c r="N235" s="181" t="s">
        <v>43</v>
      </c>
      <c r="O235" s="72"/>
      <c r="P235" s="182">
        <f>O235*H235</f>
        <v>0</v>
      </c>
      <c r="Q235" s="182">
        <v>2.2563399999999998</v>
      </c>
      <c r="R235" s="182">
        <f>Q235*H235</f>
        <v>5.6318246399999996</v>
      </c>
      <c r="S235" s="182">
        <v>0</v>
      </c>
      <c r="T235" s="183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184" t="s">
        <v>150</v>
      </c>
      <c r="AT235" s="184" t="s">
        <v>145</v>
      </c>
      <c r="AU235" s="184" t="s">
        <v>81</v>
      </c>
      <c r="AY235" s="19" t="s">
        <v>143</v>
      </c>
      <c r="BE235" s="185">
        <f>IF(N235="základní",J235,0)</f>
        <v>0</v>
      </c>
      <c r="BF235" s="185">
        <f>IF(N235="snížená",J235,0)</f>
        <v>0</v>
      </c>
      <c r="BG235" s="185">
        <f>IF(N235="zákl. přenesená",J235,0)</f>
        <v>0</v>
      </c>
      <c r="BH235" s="185">
        <f>IF(N235="sníž. přenesená",J235,0)</f>
        <v>0</v>
      </c>
      <c r="BI235" s="185">
        <f>IF(N235="nulová",J235,0)</f>
        <v>0</v>
      </c>
      <c r="BJ235" s="19" t="s">
        <v>79</v>
      </c>
      <c r="BK235" s="185">
        <f>ROUND(I235*H235,2)</f>
        <v>0</v>
      </c>
      <c r="BL235" s="19" t="s">
        <v>150</v>
      </c>
      <c r="BM235" s="184" t="s">
        <v>329</v>
      </c>
    </row>
    <row r="236" s="13" customFormat="1">
      <c r="A236" s="13"/>
      <c r="B236" s="186"/>
      <c r="C236" s="13"/>
      <c r="D236" s="187" t="s">
        <v>152</v>
      </c>
      <c r="E236" s="188" t="s">
        <v>3</v>
      </c>
      <c r="F236" s="189" t="s">
        <v>330</v>
      </c>
      <c r="G236" s="13"/>
      <c r="H236" s="190">
        <v>2.496</v>
      </c>
      <c r="I236" s="191"/>
      <c r="J236" s="13"/>
      <c r="K236" s="13"/>
      <c r="L236" s="186"/>
      <c r="M236" s="192"/>
      <c r="N236" s="193"/>
      <c r="O236" s="193"/>
      <c r="P236" s="193"/>
      <c r="Q236" s="193"/>
      <c r="R236" s="193"/>
      <c r="S236" s="193"/>
      <c r="T236" s="194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188" t="s">
        <v>152</v>
      </c>
      <c r="AU236" s="188" t="s">
        <v>81</v>
      </c>
      <c r="AV236" s="13" t="s">
        <v>81</v>
      </c>
      <c r="AW236" s="13" t="s">
        <v>34</v>
      </c>
      <c r="AX236" s="13" t="s">
        <v>79</v>
      </c>
      <c r="AY236" s="188" t="s">
        <v>143</v>
      </c>
    </row>
    <row r="237" s="2" customFormat="1" ht="33" customHeight="1">
      <c r="A237" s="38"/>
      <c r="B237" s="172"/>
      <c r="C237" s="173" t="s">
        <v>331</v>
      </c>
      <c r="D237" s="173" t="s">
        <v>145</v>
      </c>
      <c r="E237" s="174" t="s">
        <v>332</v>
      </c>
      <c r="F237" s="175" t="s">
        <v>333</v>
      </c>
      <c r="G237" s="176" t="s">
        <v>156</v>
      </c>
      <c r="H237" s="177">
        <v>0.56000000000000005</v>
      </c>
      <c r="I237" s="178"/>
      <c r="J237" s="179">
        <f>ROUND(I237*H237,2)</f>
        <v>0</v>
      </c>
      <c r="K237" s="175" t="s">
        <v>149</v>
      </c>
      <c r="L237" s="39"/>
      <c r="M237" s="180" t="s">
        <v>3</v>
      </c>
      <c r="N237" s="181" t="s">
        <v>43</v>
      </c>
      <c r="O237" s="72"/>
      <c r="P237" s="182">
        <f>O237*H237</f>
        <v>0</v>
      </c>
      <c r="Q237" s="182">
        <v>2.45329</v>
      </c>
      <c r="R237" s="182">
        <f>Q237*H237</f>
        <v>1.3738424</v>
      </c>
      <c r="S237" s="182">
        <v>0</v>
      </c>
      <c r="T237" s="183">
        <f>S237*H237</f>
        <v>0</v>
      </c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R237" s="184" t="s">
        <v>150</v>
      </c>
      <c r="AT237" s="184" t="s">
        <v>145</v>
      </c>
      <c r="AU237" s="184" t="s">
        <v>81</v>
      </c>
      <c r="AY237" s="19" t="s">
        <v>143</v>
      </c>
      <c r="BE237" s="185">
        <f>IF(N237="základní",J237,0)</f>
        <v>0</v>
      </c>
      <c r="BF237" s="185">
        <f>IF(N237="snížená",J237,0)</f>
        <v>0</v>
      </c>
      <c r="BG237" s="185">
        <f>IF(N237="zákl. přenesená",J237,0)</f>
        <v>0</v>
      </c>
      <c r="BH237" s="185">
        <f>IF(N237="sníž. přenesená",J237,0)</f>
        <v>0</v>
      </c>
      <c r="BI237" s="185">
        <f>IF(N237="nulová",J237,0)</f>
        <v>0</v>
      </c>
      <c r="BJ237" s="19" t="s">
        <v>79</v>
      </c>
      <c r="BK237" s="185">
        <f>ROUND(I237*H237,2)</f>
        <v>0</v>
      </c>
      <c r="BL237" s="19" t="s">
        <v>150</v>
      </c>
      <c r="BM237" s="184" t="s">
        <v>334</v>
      </c>
    </row>
    <row r="238" s="13" customFormat="1">
      <c r="A238" s="13"/>
      <c r="B238" s="186"/>
      <c r="C238" s="13"/>
      <c r="D238" s="187" t="s">
        <v>152</v>
      </c>
      <c r="E238" s="188" t="s">
        <v>3</v>
      </c>
      <c r="F238" s="189" t="s">
        <v>335</v>
      </c>
      <c r="G238" s="13"/>
      <c r="H238" s="190">
        <v>0.56000000000000005</v>
      </c>
      <c r="I238" s="191"/>
      <c r="J238" s="13"/>
      <c r="K238" s="13"/>
      <c r="L238" s="186"/>
      <c r="M238" s="192"/>
      <c r="N238" s="193"/>
      <c r="O238" s="193"/>
      <c r="P238" s="193"/>
      <c r="Q238" s="193"/>
      <c r="R238" s="193"/>
      <c r="S238" s="193"/>
      <c r="T238" s="194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188" t="s">
        <v>152</v>
      </c>
      <c r="AU238" s="188" t="s">
        <v>81</v>
      </c>
      <c r="AV238" s="13" t="s">
        <v>81</v>
      </c>
      <c r="AW238" s="13" t="s">
        <v>34</v>
      </c>
      <c r="AX238" s="13" t="s">
        <v>79</v>
      </c>
      <c r="AY238" s="188" t="s">
        <v>143</v>
      </c>
    </row>
    <row r="239" s="2" customFormat="1" ht="33" customHeight="1">
      <c r="A239" s="38"/>
      <c r="B239" s="172"/>
      <c r="C239" s="173" t="s">
        <v>336</v>
      </c>
      <c r="D239" s="173" t="s">
        <v>145</v>
      </c>
      <c r="E239" s="174" t="s">
        <v>337</v>
      </c>
      <c r="F239" s="175" t="s">
        <v>338</v>
      </c>
      <c r="G239" s="176" t="s">
        <v>156</v>
      </c>
      <c r="H239" s="177">
        <v>1.204</v>
      </c>
      <c r="I239" s="178"/>
      <c r="J239" s="179">
        <f>ROUND(I239*H239,2)</f>
        <v>0</v>
      </c>
      <c r="K239" s="175" t="s">
        <v>149</v>
      </c>
      <c r="L239" s="39"/>
      <c r="M239" s="180" t="s">
        <v>3</v>
      </c>
      <c r="N239" s="181" t="s">
        <v>43</v>
      </c>
      <c r="O239" s="72"/>
      <c r="P239" s="182">
        <f>O239*H239</f>
        <v>0</v>
      </c>
      <c r="Q239" s="182">
        <v>0</v>
      </c>
      <c r="R239" s="182">
        <f>Q239*H239</f>
        <v>0</v>
      </c>
      <c r="S239" s="182">
        <v>0</v>
      </c>
      <c r="T239" s="183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184" t="s">
        <v>150</v>
      </c>
      <c r="AT239" s="184" t="s">
        <v>145</v>
      </c>
      <c r="AU239" s="184" t="s">
        <v>81</v>
      </c>
      <c r="AY239" s="19" t="s">
        <v>143</v>
      </c>
      <c r="BE239" s="185">
        <f>IF(N239="základní",J239,0)</f>
        <v>0</v>
      </c>
      <c r="BF239" s="185">
        <f>IF(N239="snížená",J239,0)</f>
        <v>0</v>
      </c>
      <c r="BG239" s="185">
        <f>IF(N239="zákl. přenesená",J239,0)</f>
        <v>0</v>
      </c>
      <c r="BH239" s="185">
        <f>IF(N239="sníž. přenesená",J239,0)</f>
        <v>0</v>
      </c>
      <c r="BI239" s="185">
        <f>IF(N239="nulová",J239,0)</f>
        <v>0</v>
      </c>
      <c r="BJ239" s="19" t="s">
        <v>79</v>
      </c>
      <c r="BK239" s="185">
        <f>ROUND(I239*H239,2)</f>
        <v>0</v>
      </c>
      <c r="BL239" s="19" t="s">
        <v>150</v>
      </c>
      <c r="BM239" s="184" t="s">
        <v>339</v>
      </c>
    </row>
    <row r="240" s="13" customFormat="1">
      <c r="A240" s="13"/>
      <c r="B240" s="186"/>
      <c r="C240" s="13"/>
      <c r="D240" s="187" t="s">
        <v>152</v>
      </c>
      <c r="E240" s="188" t="s">
        <v>3</v>
      </c>
      <c r="F240" s="189" t="s">
        <v>325</v>
      </c>
      <c r="G240" s="13"/>
      <c r="H240" s="190">
        <v>1.204</v>
      </c>
      <c r="I240" s="191"/>
      <c r="J240" s="13"/>
      <c r="K240" s="13"/>
      <c r="L240" s="186"/>
      <c r="M240" s="192"/>
      <c r="N240" s="193"/>
      <c r="O240" s="193"/>
      <c r="P240" s="193"/>
      <c r="Q240" s="193"/>
      <c r="R240" s="193"/>
      <c r="S240" s="193"/>
      <c r="T240" s="194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188" t="s">
        <v>152</v>
      </c>
      <c r="AU240" s="188" t="s">
        <v>81</v>
      </c>
      <c r="AV240" s="13" t="s">
        <v>81</v>
      </c>
      <c r="AW240" s="13" t="s">
        <v>34</v>
      </c>
      <c r="AX240" s="13" t="s">
        <v>79</v>
      </c>
      <c r="AY240" s="188" t="s">
        <v>143</v>
      </c>
    </row>
    <row r="241" s="2" customFormat="1">
      <c r="A241" s="38"/>
      <c r="B241" s="172"/>
      <c r="C241" s="173" t="s">
        <v>340</v>
      </c>
      <c r="D241" s="173" t="s">
        <v>145</v>
      </c>
      <c r="E241" s="174" t="s">
        <v>341</v>
      </c>
      <c r="F241" s="175" t="s">
        <v>342</v>
      </c>
      <c r="G241" s="176" t="s">
        <v>156</v>
      </c>
      <c r="H241" s="177">
        <v>0.56000000000000005</v>
      </c>
      <c r="I241" s="178"/>
      <c r="J241" s="179">
        <f>ROUND(I241*H241,2)</f>
        <v>0</v>
      </c>
      <c r="K241" s="175" t="s">
        <v>149</v>
      </c>
      <c r="L241" s="39"/>
      <c r="M241" s="180" t="s">
        <v>3</v>
      </c>
      <c r="N241" s="181" t="s">
        <v>43</v>
      </c>
      <c r="O241" s="72"/>
      <c r="P241" s="182">
        <f>O241*H241</f>
        <v>0</v>
      </c>
      <c r="Q241" s="182">
        <v>0</v>
      </c>
      <c r="R241" s="182">
        <f>Q241*H241</f>
        <v>0</v>
      </c>
      <c r="S241" s="182">
        <v>0</v>
      </c>
      <c r="T241" s="183">
        <f>S241*H241</f>
        <v>0</v>
      </c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R241" s="184" t="s">
        <v>150</v>
      </c>
      <c r="AT241" s="184" t="s">
        <v>145</v>
      </c>
      <c r="AU241" s="184" t="s">
        <v>81</v>
      </c>
      <c r="AY241" s="19" t="s">
        <v>143</v>
      </c>
      <c r="BE241" s="185">
        <f>IF(N241="základní",J241,0)</f>
        <v>0</v>
      </c>
      <c r="BF241" s="185">
        <f>IF(N241="snížená",J241,0)</f>
        <v>0</v>
      </c>
      <c r="BG241" s="185">
        <f>IF(N241="zákl. přenesená",J241,0)</f>
        <v>0</v>
      </c>
      <c r="BH241" s="185">
        <f>IF(N241="sníž. přenesená",J241,0)</f>
        <v>0</v>
      </c>
      <c r="BI241" s="185">
        <f>IF(N241="nulová",J241,0)</f>
        <v>0</v>
      </c>
      <c r="BJ241" s="19" t="s">
        <v>79</v>
      </c>
      <c r="BK241" s="185">
        <f>ROUND(I241*H241,2)</f>
        <v>0</v>
      </c>
      <c r="BL241" s="19" t="s">
        <v>150</v>
      </c>
      <c r="BM241" s="184" t="s">
        <v>343</v>
      </c>
    </row>
    <row r="242" s="13" customFormat="1">
      <c r="A242" s="13"/>
      <c r="B242" s="186"/>
      <c r="C242" s="13"/>
      <c r="D242" s="187" t="s">
        <v>152</v>
      </c>
      <c r="E242" s="188" t="s">
        <v>3</v>
      </c>
      <c r="F242" s="189" t="s">
        <v>335</v>
      </c>
      <c r="G242" s="13"/>
      <c r="H242" s="190">
        <v>0.56000000000000005</v>
      </c>
      <c r="I242" s="191"/>
      <c r="J242" s="13"/>
      <c r="K242" s="13"/>
      <c r="L242" s="186"/>
      <c r="M242" s="192"/>
      <c r="N242" s="193"/>
      <c r="O242" s="193"/>
      <c r="P242" s="193"/>
      <c r="Q242" s="193"/>
      <c r="R242" s="193"/>
      <c r="S242" s="193"/>
      <c r="T242" s="194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188" t="s">
        <v>152</v>
      </c>
      <c r="AU242" s="188" t="s">
        <v>81</v>
      </c>
      <c r="AV242" s="13" t="s">
        <v>81</v>
      </c>
      <c r="AW242" s="13" t="s">
        <v>34</v>
      </c>
      <c r="AX242" s="13" t="s">
        <v>79</v>
      </c>
      <c r="AY242" s="188" t="s">
        <v>143</v>
      </c>
    </row>
    <row r="243" s="2" customFormat="1" ht="44.25" customHeight="1">
      <c r="A243" s="38"/>
      <c r="B243" s="172"/>
      <c r="C243" s="173" t="s">
        <v>344</v>
      </c>
      <c r="D243" s="173" t="s">
        <v>145</v>
      </c>
      <c r="E243" s="174" t="s">
        <v>345</v>
      </c>
      <c r="F243" s="175" t="s">
        <v>346</v>
      </c>
      <c r="G243" s="176" t="s">
        <v>156</v>
      </c>
      <c r="H243" s="177">
        <v>1.204</v>
      </c>
      <c r="I243" s="178"/>
      <c r="J243" s="179">
        <f>ROUND(I243*H243,2)</f>
        <v>0</v>
      </c>
      <c r="K243" s="175" t="s">
        <v>149</v>
      </c>
      <c r="L243" s="39"/>
      <c r="M243" s="180" t="s">
        <v>3</v>
      </c>
      <c r="N243" s="181" t="s">
        <v>43</v>
      </c>
      <c r="O243" s="72"/>
      <c r="P243" s="182">
        <f>O243*H243</f>
        <v>0</v>
      </c>
      <c r="Q243" s="182">
        <v>0</v>
      </c>
      <c r="R243" s="182">
        <f>Q243*H243</f>
        <v>0</v>
      </c>
      <c r="S243" s="182">
        <v>0</v>
      </c>
      <c r="T243" s="183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184" t="s">
        <v>150</v>
      </c>
      <c r="AT243" s="184" t="s">
        <v>145</v>
      </c>
      <c r="AU243" s="184" t="s">
        <v>81</v>
      </c>
      <c r="AY243" s="19" t="s">
        <v>143</v>
      </c>
      <c r="BE243" s="185">
        <f>IF(N243="základní",J243,0)</f>
        <v>0</v>
      </c>
      <c r="BF243" s="185">
        <f>IF(N243="snížená",J243,0)</f>
        <v>0</v>
      </c>
      <c r="BG243" s="185">
        <f>IF(N243="zákl. přenesená",J243,0)</f>
        <v>0</v>
      </c>
      <c r="BH243" s="185">
        <f>IF(N243="sníž. přenesená",J243,0)</f>
        <v>0</v>
      </c>
      <c r="BI243" s="185">
        <f>IF(N243="nulová",J243,0)</f>
        <v>0</v>
      </c>
      <c r="BJ243" s="19" t="s">
        <v>79</v>
      </c>
      <c r="BK243" s="185">
        <f>ROUND(I243*H243,2)</f>
        <v>0</v>
      </c>
      <c r="BL243" s="19" t="s">
        <v>150</v>
      </c>
      <c r="BM243" s="184" t="s">
        <v>347</v>
      </c>
    </row>
    <row r="244" s="13" customFormat="1">
      <c r="A244" s="13"/>
      <c r="B244" s="186"/>
      <c r="C244" s="13"/>
      <c r="D244" s="187" t="s">
        <v>152</v>
      </c>
      <c r="E244" s="188" t="s">
        <v>3</v>
      </c>
      <c r="F244" s="189" t="s">
        <v>325</v>
      </c>
      <c r="G244" s="13"/>
      <c r="H244" s="190">
        <v>1.204</v>
      </c>
      <c r="I244" s="191"/>
      <c r="J244" s="13"/>
      <c r="K244" s="13"/>
      <c r="L244" s="186"/>
      <c r="M244" s="192"/>
      <c r="N244" s="193"/>
      <c r="O244" s="193"/>
      <c r="P244" s="193"/>
      <c r="Q244" s="193"/>
      <c r="R244" s="193"/>
      <c r="S244" s="193"/>
      <c r="T244" s="194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188" t="s">
        <v>152</v>
      </c>
      <c r="AU244" s="188" t="s">
        <v>81</v>
      </c>
      <c r="AV244" s="13" t="s">
        <v>81</v>
      </c>
      <c r="AW244" s="13" t="s">
        <v>34</v>
      </c>
      <c r="AX244" s="13" t="s">
        <v>79</v>
      </c>
      <c r="AY244" s="188" t="s">
        <v>143</v>
      </c>
    </row>
    <row r="245" s="2" customFormat="1" ht="44.25" customHeight="1">
      <c r="A245" s="38"/>
      <c r="B245" s="172"/>
      <c r="C245" s="173" t="s">
        <v>348</v>
      </c>
      <c r="D245" s="173" t="s">
        <v>145</v>
      </c>
      <c r="E245" s="174" t="s">
        <v>349</v>
      </c>
      <c r="F245" s="175" t="s">
        <v>350</v>
      </c>
      <c r="G245" s="176" t="s">
        <v>156</v>
      </c>
      <c r="H245" s="177">
        <v>0.56000000000000005</v>
      </c>
      <c r="I245" s="178"/>
      <c r="J245" s="179">
        <f>ROUND(I245*H245,2)</f>
        <v>0</v>
      </c>
      <c r="K245" s="175" t="s">
        <v>149</v>
      </c>
      <c r="L245" s="39"/>
      <c r="M245" s="180" t="s">
        <v>3</v>
      </c>
      <c r="N245" s="181" t="s">
        <v>43</v>
      </c>
      <c r="O245" s="72"/>
      <c r="P245" s="182">
        <f>O245*H245</f>
        <v>0</v>
      </c>
      <c r="Q245" s="182">
        <v>0</v>
      </c>
      <c r="R245" s="182">
        <f>Q245*H245</f>
        <v>0</v>
      </c>
      <c r="S245" s="182">
        <v>0</v>
      </c>
      <c r="T245" s="183">
        <f>S245*H245</f>
        <v>0</v>
      </c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R245" s="184" t="s">
        <v>150</v>
      </c>
      <c r="AT245" s="184" t="s">
        <v>145</v>
      </c>
      <c r="AU245" s="184" t="s">
        <v>81</v>
      </c>
      <c r="AY245" s="19" t="s">
        <v>143</v>
      </c>
      <c r="BE245" s="185">
        <f>IF(N245="základní",J245,0)</f>
        <v>0</v>
      </c>
      <c r="BF245" s="185">
        <f>IF(N245="snížená",J245,0)</f>
        <v>0</v>
      </c>
      <c r="BG245" s="185">
        <f>IF(N245="zákl. přenesená",J245,0)</f>
        <v>0</v>
      </c>
      <c r="BH245" s="185">
        <f>IF(N245="sníž. přenesená",J245,0)</f>
        <v>0</v>
      </c>
      <c r="BI245" s="185">
        <f>IF(N245="nulová",J245,0)</f>
        <v>0</v>
      </c>
      <c r="BJ245" s="19" t="s">
        <v>79</v>
      </c>
      <c r="BK245" s="185">
        <f>ROUND(I245*H245,2)</f>
        <v>0</v>
      </c>
      <c r="BL245" s="19" t="s">
        <v>150</v>
      </c>
      <c r="BM245" s="184" t="s">
        <v>351</v>
      </c>
    </row>
    <row r="246" s="13" customFormat="1">
      <c r="A246" s="13"/>
      <c r="B246" s="186"/>
      <c r="C246" s="13"/>
      <c r="D246" s="187" t="s">
        <v>152</v>
      </c>
      <c r="E246" s="188" t="s">
        <v>3</v>
      </c>
      <c r="F246" s="189" t="s">
        <v>335</v>
      </c>
      <c r="G246" s="13"/>
      <c r="H246" s="190">
        <v>0.56000000000000005</v>
      </c>
      <c r="I246" s="191"/>
      <c r="J246" s="13"/>
      <c r="K246" s="13"/>
      <c r="L246" s="186"/>
      <c r="M246" s="192"/>
      <c r="N246" s="193"/>
      <c r="O246" s="193"/>
      <c r="P246" s="193"/>
      <c r="Q246" s="193"/>
      <c r="R246" s="193"/>
      <c r="S246" s="193"/>
      <c r="T246" s="194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188" t="s">
        <v>152</v>
      </c>
      <c r="AU246" s="188" t="s">
        <v>81</v>
      </c>
      <c r="AV246" s="13" t="s">
        <v>81</v>
      </c>
      <c r="AW246" s="13" t="s">
        <v>34</v>
      </c>
      <c r="AX246" s="13" t="s">
        <v>79</v>
      </c>
      <c r="AY246" s="188" t="s">
        <v>143</v>
      </c>
    </row>
    <row r="247" s="2" customFormat="1" ht="21.75" customHeight="1">
      <c r="A247" s="38"/>
      <c r="B247" s="172"/>
      <c r="C247" s="173" t="s">
        <v>352</v>
      </c>
      <c r="D247" s="173" t="s">
        <v>145</v>
      </c>
      <c r="E247" s="174" t="s">
        <v>353</v>
      </c>
      <c r="F247" s="175" t="s">
        <v>354</v>
      </c>
      <c r="G247" s="176" t="s">
        <v>355</v>
      </c>
      <c r="H247" s="177">
        <v>0.112</v>
      </c>
      <c r="I247" s="178"/>
      <c r="J247" s="179">
        <f>ROUND(I247*H247,2)</f>
        <v>0</v>
      </c>
      <c r="K247" s="175" t="s">
        <v>149</v>
      </c>
      <c r="L247" s="39"/>
      <c r="M247" s="180" t="s">
        <v>3</v>
      </c>
      <c r="N247" s="181" t="s">
        <v>43</v>
      </c>
      <c r="O247" s="72"/>
      <c r="P247" s="182">
        <f>O247*H247</f>
        <v>0</v>
      </c>
      <c r="Q247" s="182">
        <v>1.06277</v>
      </c>
      <c r="R247" s="182">
        <f>Q247*H247</f>
        <v>0.11903024</v>
      </c>
      <c r="S247" s="182">
        <v>0</v>
      </c>
      <c r="T247" s="183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184" t="s">
        <v>150</v>
      </c>
      <c r="AT247" s="184" t="s">
        <v>145</v>
      </c>
      <c r="AU247" s="184" t="s">
        <v>81</v>
      </c>
      <c r="AY247" s="19" t="s">
        <v>143</v>
      </c>
      <c r="BE247" s="185">
        <f>IF(N247="základní",J247,0)</f>
        <v>0</v>
      </c>
      <c r="BF247" s="185">
        <f>IF(N247="snížená",J247,0)</f>
        <v>0</v>
      </c>
      <c r="BG247" s="185">
        <f>IF(N247="zákl. přenesená",J247,0)</f>
        <v>0</v>
      </c>
      <c r="BH247" s="185">
        <f>IF(N247="sníž. přenesená",J247,0)</f>
        <v>0</v>
      </c>
      <c r="BI247" s="185">
        <f>IF(N247="nulová",J247,0)</f>
        <v>0</v>
      </c>
      <c r="BJ247" s="19" t="s">
        <v>79</v>
      </c>
      <c r="BK247" s="185">
        <f>ROUND(I247*H247,2)</f>
        <v>0</v>
      </c>
      <c r="BL247" s="19" t="s">
        <v>150</v>
      </c>
      <c r="BM247" s="184" t="s">
        <v>356</v>
      </c>
    </row>
    <row r="248" s="13" customFormat="1">
      <c r="A248" s="13"/>
      <c r="B248" s="186"/>
      <c r="C248" s="13"/>
      <c r="D248" s="187" t="s">
        <v>152</v>
      </c>
      <c r="E248" s="188" t="s">
        <v>3</v>
      </c>
      <c r="F248" s="189" t="s">
        <v>357</v>
      </c>
      <c r="G248" s="13"/>
      <c r="H248" s="190">
        <v>0.112</v>
      </c>
      <c r="I248" s="191"/>
      <c r="J248" s="13"/>
      <c r="K248" s="13"/>
      <c r="L248" s="186"/>
      <c r="M248" s="192"/>
      <c r="N248" s="193"/>
      <c r="O248" s="193"/>
      <c r="P248" s="193"/>
      <c r="Q248" s="193"/>
      <c r="R248" s="193"/>
      <c r="S248" s="193"/>
      <c r="T248" s="194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188" t="s">
        <v>152</v>
      </c>
      <c r="AU248" s="188" t="s">
        <v>81</v>
      </c>
      <c r="AV248" s="13" t="s">
        <v>81</v>
      </c>
      <c r="AW248" s="13" t="s">
        <v>34</v>
      </c>
      <c r="AX248" s="13" t="s">
        <v>79</v>
      </c>
      <c r="AY248" s="188" t="s">
        <v>143</v>
      </c>
    </row>
    <row r="249" s="2" customFormat="1" ht="33" customHeight="1">
      <c r="A249" s="38"/>
      <c r="B249" s="172"/>
      <c r="C249" s="173" t="s">
        <v>358</v>
      </c>
      <c r="D249" s="173" t="s">
        <v>145</v>
      </c>
      <c r="E249" s="174" t="s">
        <v>359</v>
      </c>
      <c r="F249" s="175" t="s">
        <v>360</v>
      </c>
      <c r="G249" s="176" t="s">
        <v>148</v>
      </c>
      <c r="H249" s="177">
        <v>0.63</v>
      </c>
      <c r="I249" s="178"/>
      <c r="J249" s="179">
        <f>ROUND(I249*H249,2)</f>
        <v>0</v>
      </c>
      <c r="K249" s="175" t="s">
        <v>149</v>
      </c>
      <c r="L249" s="39"/>
      <c r="M249" s="180" t="s">
        <v>3</v>
      </c>
      <c r="N249" s="181" t="s">
        <v>43</v>
      </c>
      <c r="O249" s="72"/>
      <c r="P249" s="182">
        <f>O249*H249</f>
        <v>0</v>
      </c>
      <c r="Q249" s="182">
        <v>0.105</v>
      </c>
      <c r="R249" s="182">
        <f>Q249*H249</f>
        <v>0.06615</v>
      </c>
      <c r="S249" s="182">
        <v>0</v>
      </c>
      <c r="T249" s="183">
        <f>S249*H249</f>
        <v>0</v>
      </c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R249" s="184" t="s">
        <v>150</v>
      </c>
      <c r="AT249" s="184" t="s">
        <v>145</v>
      </c>
      <c r="AU249" s="184" t="s">
        <v>81</v>
      </c>
      <c r="AY249" s="19" t="s">
        <v>143</v>
      </c>
      <c r="BE249" s="185">
        <f>IF(N249="základní",J249,0)</f>
        <v>0</v>
      </c>
      <c r="BF249" s="185">
        <f>IF(N249="snížená",J249,0)</f>
        <v>0</v>
      </c>
      <c r="BG249" s="185">
        <f>IF(N249="zákl. přenesená",J249,0)</f>
        <v>0</v>
      </c>
      <c r="BH249" s="185">
        <f>IF(N249="sníž. přenesená",J249,0)</f>
        <v>0</v>
      </c>
      <c r="BI249" s="185">
        <f>IF(N249="nulová",J249,0)</f>
        <v>0</v>
      </c>
      <c r="BJ249" s="19" t="s">
        <v>79</v>
      </c>
      <c r="BK249" s="185">
        <f>ROUND(I249*H249,2)</f>
        <v>0</v>
      </c>
      <c r="BL249" s="19" t="s">
        <v>150</v>
      </c>
      <c r="BM249" s="184" t="s">
        <v>361</v>
      </c>
    </row>
    <row r="250" s="13" customFormat="1">
      <c r="A250" s="13"/>
      <c r="B250" s="186"/>
      <c r="C250" s="13"/>
      <c r="D250" s="187" t="s">
        <v>152</v>
      </c>
      <c r="E250" s="188" t="s">
        <v>3</v>
      </c>
      <c r="F250" s="189" t="s">
        <v>362</v>
      </c>
      <c r="G250" s="13"/>
      <c r="H250" s="190">
        <v>0.63</v>
      </c>
      <c r="I250" s="191"/>
      <c r="J250" s="13"/>
      <c r="K250" s="13"/>
      <c r="L250" s="186"/>
      <c r="M250" s="192"/>
      <c r="N250" s="193"/>
      <c r="O250" s="193"/>
      <c r="P250" s="193"/>
      <c r="Q250" s="193"/>
      <c r="R250" s="193"/>
      <c r="S250" s="193"/>
      <c r="T250" s="194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188" t="s">
        <v>152</v>
      </c>
      <c r="AU250" s="188" t="s">
        <v>81</v>
      </c>
      <c r="AV250" s="13" t="s">
        <v>81</v>
      </c>
      <c r="AW250" s="13" t="s">
        <v>34</v>
      </c>
      <c r="AX250" s="13" t="s">
        <v>79</v>
      </c>
      <c r="AY250" s="188" t="s">
        <v>143</v>
      </c>
    </row>
    <row r="251" s="2" customFormat="1" ht="33" customHeight="1">
      <c r="A251" s="38"/>
      <c r="B251" s="172"/>
      <c r="C251" s="173" t="s">
        <v>363</v>
      </c>
      <c r="D251" s="173" t="s">
        <v>145</v>
      </c>
      <c r="E251" s="174" t="s">
        <v>364</v>
      </c>
      <c r="F251" s="175" t="s">
        <v>365</v>
      </c>
      <c r="G251" s="176" t="s">
        <v>148</v>
      </c>
      <c r="H251" s="177">
        <v>3.4369999999999998</v>
      </c>
      <c r="I251" s="178"/>
      <c r="J251" s="179">
        <f>ROUND(I251*H251,2)</f>
        <v>0</v>
      </c>
      <c r="K251" s="175" t="s">
        <v>149</v>
      </c>
      <c r="L251" s="39"/>
      <c r="M251" s="180" t="s">
        <v>3</v>
      </c>
      <c r="N251" s="181" t="s">
        <v>43</v>
      </c>
      <c r="O251" s="72"/>
      <c r="P251" s="182">
        <f>O251*H251</f>
        <v>0</v>
      </c>
      <c r="Q251" s="182">
        <v>0.1231</v>
      </c>
      <c r="R251" s="182">
        <f>Q251*H251</f>
        <v>0.42309469999999999</v>
      </c>
      <c r="S251" s="182">
        <v>0</v>
      </c>
      <c r="T251" s="183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184" t="s">
        <v>150</v>
      </c>
      <c r="AT251" s="184" t="s">
        <v>145</v>
      </c>
      <c r="AU251" s="184" t="s">
        <v>81</v>
      </c>
      <c r="AY251" s="19" t="s">
        <v>143</v>
      </c>
      <c r="BE251" s="185">
        <f>IF(N251="základní",J251,0)</f>
        <v>0</v>
      </c>
      <c r="BF251" s="185">
        <f>IF(N251="snížená",J251,0)</f>
        <v>0</v>
      </c>
      <c r="BG251" s="185">
        <f>IF(N251="zákl. přenesená",J251,0)</f>
        <v>0</v>
      </c>
      <c r="BH251" s="185">
        <f>IF(N251="sníž. přenesená",J251,0)</f>
        <v>0</v>
      </c>
      <c r="BI251" s="185">
        <f>IF(N251="nulová",J251,0)</f>
        <v>0</v>
      </c>
      <c r="BJ251" s="19" t="s">
        <v>79</v>
      </c>
      <c r="BK251" s="185">
        <f>ROUND(I251*H251,2)</f>
        <v>0</v>
      </c>
      <c r="BL251" s="19" t="s">
        <v>150</v>
      </c>
      <c r="BM251" s="184" t="s">
        <v>366</v>
      </c>
    </row>
    <row r="252" s="13" customFormat="1">
      <c r="A252" s="13"/>
      <c r="B252" s="186"/>
      <c r="C252" s="13"/>
      <c r="D252" s="187" t="s">
        <v>152</v>
      </c>
      <c r="E252" s="188" t="s">
        <v>3</v>
      </c>
      <c r="F252" s="189" t="s">
        <v>367</v>
      </c>
      <c r="G252" s="13"/>
      <c r="H252" s="190">
        <v>3.4369999999999998</v>
      </c>
      <c r="I252" s="191"/>
      <c r="J252" s="13"/>
      <c r="K252" s="13"/>
      <c r="L252" s="186"/>
      <c r="M252" s="192"/>
      <c r="N252" s="193"/>
      <c r="O252" s="193"/>
      <c r="P252" s="193"/>
      <c r="Q252" s="193"/>
      <c r="R252" s="193"/>
      <c r="S252" s="193"/>
      <c r="T252" s="194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188" t="s">
        <v>152</v>
      </c>
      <c r="AU252" s="188" t="s">
        <v>81</v>
      </c>
      <c r="AV252" s="13" t="s">
        <v>81</v>
      </c>
      <c r="AW252" s="13" t="s">
        <v>34</v>
      </c>
      <c r="AX252" s="13" t="s">
        <v>79</v>
      </c>
      <c r="AY252" s="188" t="s">
        <v>143</v>
      </c>
    </row>
    <row r="253" s="2" customFormat="1">
      <c r="A253" s="38"/>
      <c r="B253" s="172"/>
      <c r="C253" s="173" t="s">
        <v>368</v>
      </c>
      <c r="D253" s="173" t="s">
        <v>145</v>
      </c>
      <c r="E253" s="174" t="s">
        <v>369</v>
      </c>
      <c r="F253" s="175" t="s">
        <v>370</v>
      </c>
      <c r="G253" s="176" t="s">
        <v>156</v>
      </c>
      <c r="H253" s="177">
        <v>4.5839999999999996</v>
      </c>
      <c r="I253" s="178"/>
      <c r="J253" s="179">
        <f>ROUND(I253*H253,2)</f>
        <v>0</v>
      </c>
      <c r="K253" s="175" t="s">
        <v>149</v>
      </c>
      <c r="L253" s="39"/>
      <c r="M253" s="180" t="s">
        <v>3</v>
      </c>
      <c r="N253" s="181" t="s">
        <v>43</v>
      </c>
      <c r="O253" s="72"/>
      <c r="P253" s="182">
        <f>O253*H253</f>
        <v>0</v>
      </c>
      <c r="Q253" s="182">
        <v>1.98</v>
      </c>
      <c r="R253" s="182">
        <f>Q253*H253</f>
        <v>9.0763199999999991</v>
      </c>
      <c r="S253" s="182">
        <v>0</v>
      </c>
      <c r="T253" s="183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184" t="s">
        <v>150</v>
      </c>
      <c r="AT253" s="184" t="s">
        <v>145</v>
      </c>
      <c r="AU253" s="184" t="s">
        <v>81</v>
      </c>
      <c r="AY253" s="19" t="s">
        <v>143</v>
      </c>
      <c r="BE253" s="185">
        <f>IF(N253="základní",J253,0)</f>
        <v>0</v>
      </c>
      <c r="BF253" s="185">
        <f>IF(N253="snížená",J253,0)</f>
        <v>0</v>
      </c>
      <c r="BG253" s="185">
        <f>IF(N253="zákl. přenesená",J253,0)</f>
        <v>0</v>
      </c>
      <c r="BH253" s="185">
        <f>IF(N253="sníž. přenesená",J253,0)</f>
        <v>0</v>
      </c>
      <c r="BI253" s="185">
        <f>IF(N253="nulová",J253,0)</f>
        <v>0</v>
      </c>
      <c r="BJ253" s="19" t="s">
        <v>79</v>
      </c>
      <c r="BK253" s="185">
        <f>ROUND(I253*H253,2)</f>
        <v>0</v>
      </c>
      <c r="BL253" s="19" t="s">
        <v>150</v>
      </c>
      <c r="BM253" s="184" t="s">
        <v>371</v>
      </c>
    </row>
    <row r="254" s="13" customFormat="1">
      <c r="A254" s="13"/>
      <c r="B254" s="186"/>
      <c r="C254" s="13"/>
      <c r="D254" s="187" t="s">
        <v>152</v>
      </c>
      <c r="E254" s="188" t="s">
        <v>3</v>
      </c>
      <c r="F254" s="189" t="s">
        <v>372</v>
      </c>
      <c r="G254" s="13"/>
      <c r="H254" s="190">
        <v>4.5839999999999996</v>
      </c>
      <c r="I254" s="191"/>
      <c r="J254" s="13"/>
      <c r="K254" s="13"/>
      <c r="L254" s="186"/>
      <c r="M254" s="192"/>
      <c r="N254" s="193"/>
      <c r="O254" s="193"/>
      <c r="P254" s="193"/>
      <c r="Q254" s="193"/>
      <c r="R254" s="193"/>
      <c r="S254" s="193"/>
      <c r="T254" s="194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188" t="s">
        <v>152</v>
      </c>
      <c r="AU254" s="188" t="s">
        <v>81</v>
      </c>
      <c r="AV254" s="13" t="s">
        <v>81</v>
      </c>
      <c r="AW254" s="13" t="s">
        <v>34</v>
      </c>
      <c r="AX254" s="13" t="s">
        <v>79</v>
      </c>
      <c r="AY254" s="188" t="s">
        <v>143</v>
      </c>
    </row>
    <row r="255" s="12" customFormat="1" ht="22.8" customHeight="1">
      <c r="A255" s="12"/>
      <c r="B255" s="159"/>
      <c r="C255" s="12"/>
      <c r="D255" s="160" t="s">
        <v>71</v>
      </c>
      <c r="E255" s="170" t="s">
        <v>184</v>
      </c>
      <c r="F255" s="170" t="s">
        <v>373</v>
      </c>
      <c r="G255" s="12"/>
      <c r="H255" s="12"/>
      <c r="I255" s="162"/>
      <c r="J255" s="171">
        <f>BK255</f>
        <v>0</v>
      </c>
      <c r="K255" s="12"/>
      <c r="L255" s="159"/>
      <c r="M255" s="164"/>
      <c r="N255" s="165"/>
      <c r="O255" s="165"/>
      <c r="P255" s="166">
        <f>SUM(P256:P330)</f>
        <v>0</v>
      </c>
      <c r="Q255" s="165"/>
      <c r="R255" s="166">
        <f>SUM(R256:R330)</f>
        <v>0.042904700000000004</v>
      </c>
      <c r="S255" s="165"/>
      <c r="T255" s="167">
        <f>SUM(T256:T330)</f>
        <v>31.635381600000002</v>
      </c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R255" s="160" t="s">
        <v>79</v>
      </c>
      <c r="AT255" s="168" t="s">
        <v>71</v>
      </c>
      <c r="AU255" s="168" t="s">
        <v>79</v>
      </c>
      <c r="AY255" s="160" t="s">
        <v>143</v>
      </c>
      <c r="BK255" s="169">
        <f>SUM(BK256:BK330)</f>
        <v>0</v>
      </c>
    </row>
    <row r="256" s="2" customFormat="1" ht="44.25" customHeight="1">
      <c r="A256" s="38"/>
      <c r="B256" s="172"/>
      <c r="C256" s="173" t="s">
        <v>374</v>
      </c>
      <c r="D256" s="173" t="s">
        <v>145</v>
      </c>
      <c r="E256" s="174" t="s">
        <v>375</v>
      </c>
      <c r="F256" s="175" t="s">
        <v>376</v>
      </c>
      <c r="G256" s="176" t="s">
        <v>148</v>
      </c>
      <c r="H256" s="177">
        <v>155</v>
      </c>
      <c r="I256" s="178"/>
      <c r="J256" s="179">
        <f>ROUND(I256*H256,2)</f>
        <v>0</v>
      </c>
      <c r="K256" s="175" t="s">
        <v>149</v>
      </c>
      <c r="L256" s="39"/>
      <c r="M256" s="180" t="s">
        <v>3</v>
      </c>
      <c r="N256" s="181" t="s">
        <v>43</v>
      </c>
      <c r="O256" s="72"/>
      <c r="P256" s="182">
        <f>O256*H256</f>
        <v>0</v>
      </c>
      <c r="Q256" s="182">
        <v>0</v>
      </c>
      <c r="R256" s="182">
        <f>Q256*H256</f>
        <v>0</v>
      </c>
      <c r="S256" s="182">
        <v>0</v>
      </c>
      <c r="T256" s="183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184" t="s">
        <v>150</v>
      </c>
      <c r="AT256" s="184" t="s">
        <v>145</v>
      </c>
      <c r="AU256" s="184" t="s">
        <v>81</v>
      </c>
      <c r="AY256" s="19" t="s">
        <v>143</v>
      </c>
      <c r="BE256" s="185">
        <f>IF(N256="základní",J256,0)</f>
        <v>0</v>
      </c>
      <c r="BF256" s="185">
        <f>IF(N256="snížená",J256,0)</f>
        <v>0</v>
      </c>
      <c r="BG256" s="185">
        <f>IF(N256="zákl. přenesená",J256,0)</f>
        <v>0</v>
      </c>
      <c r="BH256" s="185">
        <f>IF(N256="sníž. přenesená",J256,0)</f>
        <v>0</v>
      </c>
      <c r="BI256" s="185">
        <f>IF(N256="nulová",J256,0)</f>
        <v>0</v>
      </c>
      <c r="BJ256" s="19" t="s">
        <v>79</v>
      </c>
      <c r="BK256" s="185">
        <f>ROUND(I256*H256,2)</f>
        <v>0</v>
      </c>
      <c r="BL256" s="19" t="s">
        <v>150</v>
      </c>
      <c r="BM256" s="184" t="s">
        <v>377</v>
      </c>
    </row>
    <row r="257" s="13" customFormat="1">
      <c r="A257" s="13"/>
      <c r="B257" s="186"/>
      <c r="C257" s="13"/>
      <c r="D257" s="187" t="s">
        <v>152</v>
      </c>
      <c r="E257" s="188" t="s">
        <v>3</v>
      </c>
      <c r="F257" s="189" t="s">
        <v>378</v>
      </c>
      <c r="G257" s="13"/>
      <c r="H257" s="190">
        <v>155</v>
      </c>
      <c r="I257" s="191"/>
      <c r="J257" s="13"/>
      <c r="K257" s="13"/>
      <c r="L257" s="186"/>
      <c r="M257" s="192"/>
      <c r="N257" s="193"/>
      <c r="O257" s="193"/>
      <c r="P257" s="193"/>
      <c r="Q257" s="193"/>
      <c r="R257" s="193"/>
      <c r="S257" s="193"/>
      <c r="T257" s="194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188" t="s">
        <v>152</v>
      </c>
      <c r="AU257" s="188" t="s">
        <v>81</v>
      </c>
      <c r="AV257" s="13" t="s">
        <v>81</v>
      </c>
      <c r="AW257" s="13" t="s">
        <v>34</v>
      </c>
      <c r="AX257" s="13" t="s">
        <v>79</v>
      </c>
      <c r="AY257" s="188" t="s">
        <v>143</v>
      </c>
    </row>
    <row r="258" s="2" customFormat="1" ht="55.5" customHeight="1">
      <c r="A258" s="38"/>
      <c r="B258" s="172"/>
      <c r="C258" s="173" t="s">
        <v>379</v>
      </c>
      <c r="D258" s="173" t="s">
        <v>145</v>
      </c>
      <c r="E258" s="174" t="s">
        <v>380</v>
      </c>
      <c r="F258" s="175" t="s">
        <v>381</v>
      </c>
      <c r="G258" s="176" t="s">
        <v>148</v>
      </c>
      <c r="H258" s="177">
        <v>9300</v>
      </c>
      <c r="I258" s="178"/>
      <c r="J258" s="179">
        <f>ROUND(I258*H258,2)</f>
        <v>0</v>
      </c>
      <c r="K258" s="175" t="s">
        <v>149</v>
      </c>
      <c r="L258" s="39"/>
      <c r="M258" s="180" t="s">
        <v>3</v>
      </c>
      <c r="N258" s="181" t="s">
        <v>43</v>
      </c>
      <c r="O258" s="72"/>
      <c r="P258" s="182">
        <f>O258*H258</f>
        <v>0</v>
      </c>
      <c r="Q258" s="182">
        <v>0</v>
      </c>
      <c r="R258" s="182">
        <f>Q258*H258</f>
        <v>0</v>
      </c>
      <c r="S258" s="182">
        <v>0</v>
      </c>
      <c r="T258" s="183">
        <f>S258*H258</f>
        <v>0</v>
      </c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R258" s="184" t="s">
        <v>150</v>
      </c>
      <c r="AT258" s="184" t="s">
        <v>145</v>
      </c>
      <c r="AU258" s="184" t="s">
        <v>81</v>
      </c>
      <c r="AY258" s="19" t="s">
        <v>143</v>
      </c>
      <c r="BE258" s="185">
        <f>IF(N258="základní",J258,0)</f>
        <v>0</v>
      </c>
      <c r="BF258" s="185">
        <f>IF(N258="snížená",J258,0)</f>
        <v>0</v>
      </c>
      <c r="BG258" s="185">
        <f>IF(N258="zákl. přenesená",J258,0)</f>
        <v>0</v>
      </c>
      <c r="BH258" s="185">
        <f>IF(N258="sníž. přenesená",J258,0)</f>
        <v>0</v>
      </c>
      <c r="BI258" s="185">
        <f>IF(N258="nulová",J258,0)</f>
        <v>0</v>
      </c>
      <c r="BJ258" s="19" t="s">
        <v>79</v>
      </c>
      <c r="BK258" s="185">
        <f>ROUND(I258*H258,2)</f>
        <v>0</v>
      </c>
      <c r="BL258" s="19" t="s">
        <v>150</v>
      </c>
      <c r="BM258" s="184" t="s">
        <v>382</v>
      </c>
    </row>
    <row r="259" s="13" customFormat="1">
      <c r="A259" s="13"/>
      <c r="B259" s="186"/>
      <c r="C259" s="13"/>
      <c r="D259" s="187" t="s">
        <v>152</v>
      </c>
      <c r="E259" s="188" t="s">
        <v>3</v>
      </c>
      <c r="F259" s="189" t="s">
        <v>383</v>
      </c>
      <c r="G259" s="13"/>
      <c r="H259" s="190">
        <v>9300</v>
      </c>
      <c r="I259" s="191"/>
      <c r="J259" s="13"/>
      <c r="K259" s="13"/>
      <c r="L259" s="186"/>
      <c r="M259" s="192"/>
      <c r="N259" s="193"/>
      <c r="O259" s="193"/>
      <c r="P259" s="193"/>
      <c r="Q259" s="193"/>
      <c r="R259" s="193"/>
      <c r="S259" s="193"/>
      <c r="T259" s="194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T259" s="188" t="s">
        <v>152</v>
      </c>
      <c r="AU259" s="188" t="s">
        <v>81</v>
      </c>
      <c r="AV259" s="13" t="s">
        <v>81</v>
      </c>
      <c r="AW259" s="13" t="s">
        <v>34</v>
      </c>
      <c r="AX259" s="13" t="s">
        <v>79</v>
      </c>
      <c r="AY259" s="188" t="s">
        <v>143</v>
      </c>
    </row>
    <row r="260" s="2" customFormat="1" ht="44.25" customHeight="1">
      <c r="A260" s="38"/>
      <c r="B260" s="172"/>
      <c r="C260" s="173" t="s">
        <v>384</v>
      </c>
      <c r="D260" s="173" t="s">
        <v>145</v>
      </c>
      <c r="E260" s="174" t="s">
        <v>385</v>
      </c>
      <c r="F260" s="175" t="s">
        <v>386</v>
      </c>
      <c r="G260" s="176" t="s">
        <v>148</v>
      </c>
      <c r="H260" s="177">
        <v>155</v>
      </c>
      <c r="I260" s="178"/>
      <c r="J260" s="179">
        <f>ROUND(I260*H260,2)</f>
        <v>0</v>
      </c>
      <c r="K260" s="175" t="s">
        <v>149</v>
      </c>
      <c r="L260" s="39"/>
      <c r="M260" s="180" t="s">
        <v>3</v>
      </c>
      <c r="N260" s="181" t="s">
        <v>43</v>
      </c>
      <c r="O260" s="72"/>
      <c r="P260" s="182">
        <f>O260*H260</f>
        <v>0</v>
      </c>
      <c r="Q260" s="182">
        <v>0</v>
      </c>
      <c r="R260" s="182">
        <f>Q260*H260</f>
        <v>0</v>
      </c>
      <c r="S260" s="182">
        <v>0</v>
      </c>
      <c r="T260" s="183">
        <f>S260*H260</f>
        <v>0</v>
      </c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R260" s="184" t="s">
        <v>150</v>
      </c>
      <c r="AT260" s="184" t="s">
        <v>145</v>
      </c>
      <c r="AU260" s="184" t="s">
        <v>81</v>
      </c>
      <c r="AY260" s="19" t="s">
        <v>143</v>
      </c>
      <c r="BE260" s="185">
        <f>IF(N260="základní",J260,0)</f>
        <v>0</v>
      </c>
      <c r="BF260" s="185">
        <f>IF(N260="snížená",J260,0)</f>
        <v>0</v>
      </c>
      <c r="BG260" s="185">
        <f>IF(N260="zákl. přenesená",J260,0)</f>
        <v>0</v>
      </c>
      <c r="BH260" s="185">
        <f>IF(N260="sníž. přenesená",J260,0)</f>
        <v>0</v>
      </c>
      <c r="BI260" s="185">
        <f>IF(N260="nulová",J260,0)</f>
        <v>0</v>
      </c>
      <c r="BJ260" s="19" t="s">
        <v>79</v>
      </c>
      <c r="BK260" s="185">
        <f>ROUND(I260*H260,2)</f>
        <v>0</v>
      </c>
      <c r="BL260" s="19" t="s">
        <v>150</v>
      </c>
      <c r="BM260" s="184" t="s">
        <v>387</v>
      </c>
    </row>
    <row r="261" s="13" customFormat="1">
      <c r="A261" s="13"/>
      <c r="B261" s="186"/>
      <c r="C261" s="13"/>
      <c r="D261" s="187" t="s">
        <v>152</v>
      </c>
      <c r="E261" s="188" t="s">
        <v>3</v>
      </c>
      <c r="F261" s="189" t="s">
        <v>378</v>
      </c>
      <c r="G261" s="13"/>
      <c r="H261" s="190">
        <v>155</v>
      </c>
      <c r="I261" s="191"/>
      <c r="J261" s="13"/>
      <c r="K261" s="13"/>
      <c r="L261" s="186"/>
      <c r="M261" s="192"/>
      <c r="N261" s="193"/>
      <c r="O261" s="193"/>
      <c r="P261" s="193"/>
      <c r="Q261" s="193"/>
      <c r="R261" s="193"/>
      <c r="S261" s="193"/>
      <c r="T261" s="194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188" t="s">
        <v>152</v>
      </c>
      <c r="AU261" s="188" t="s">
        <v>81</v>
      </c>
      <c r="AV261" s="13" t="s">
        <v>81</v>
      </c>
      <c r="AW261" s="13" t="s">
        <v>34</v>
      </c>
      <c r="AX261" s="13" t="s">
        <v>79</v>
      </c>
      <c r="AY261" s="188" t="s">
        <v>143</v>
      </c>
    </row>
    <row r="262" s="2" customFormat="1">
      <c r="A262" s="38"/>
      <c r="B262" s="172"/>
      <c r="C262" s="173" t="s">
        <v>388</v>
      </c>
      <c r="D262" s="173" t="s">
        <v>145</v>
      </c>
      <c r="E262" s="174" t="s">
        <v>389</v>
      </c>
      <c r="F262" s="175" t="s">
        <v>390</v>
      </c>
      <c r="G262" s="176" t="s">
        <v>148</v>
      </c>
      <c r="H262" s="177">
        <v>122.41</v>
      </c>
      <c r="I262" s="178"/>
      <c r="J262" s="179">
        <f>ROUND(I262*H262,2)</f>
        <v>0</v>
      </c>
      <c r="K262" s="175" t="s">
        <v>149</v>
      </c>
      <c r="L262" s="39"/>
      <c r="M262" s="180" t="s">
        <v>3</v>
      </c>
      <c r="N262" s="181" t="s">
        <v>43</v>
      </c>
      <c r="O262" s="72"/>
      <c r="P262" s="182">
        <f>O262*H262</f>
        <v>0</v>
      </c>
      <c r="Q262" s="182">
        <v>0.00012999999999999999</v>
      </c>
      <c r="R262" s="182">
        <f>Q262*H262</f>
        <v>0.015913299999999998</v>
      </c>
      <c r="S262" s="182">
        <v>0</v>
      </c>
      <c r="T262" s="183">
        <f>S262*H262</f>
        <v>0</v>
      </c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R262" s="184" t="s">
        <v>150</v>
      </c>
      <c r="AT262" s="184" t="s">
        <v>145</v>
      </c>
      <c r="AU262" s="184" t="s">
        <v>81</v>
      </c>
      <c r="AY262" s="19" t="s">
        <v>143</v>
      </c>
      <c r="BE262" s="185">
        <f>IF(N262="základní",J262,0)</f>
        <v>0</v>
      </c>
      <c r="BF262" s="185">
        <f>IF(N262="snížená",J262,0)</f>
        <v>0</v>
      </c>
      <c r="BG262" s="185">
        <f>IF(N262="zákl. přenesená",J262,0)</f>
        <v>0</v>
      </c>
      <c r="BH262" s="185">
        <f>IF(N262="sníž. přenesená",J262,0)</f>
        <v>0</v>
      </c>
      <c r="BI262" s="185">
        <f>IF(N262="nulová",J262,0)</f>
        <v>0</v>
      </c>
      <c r="BJ262" s="19" t="s">
        <v>79</v>
      </c>
      <c r="BK262" s="185">
        <f>ROUND(I262*H262,2)</f>
        <v>0</v>
      </c>
      <c r="BL262" s="19" t="s">
        <v>150</v>
      </c>
      <c r="BM262" s="184" t="s">
        <v>391</v>
      </c>
    </row>
    <row r="263" s="13" customFormat="1">
      <c r="A263" s="13"/>
      <c r="B263" s="186"/>
      <c r="C263" s="13"/>
      <c r="D263" s="187" t="s">
        <v>152</v>
      </c>
      <c r="E263" s="188" t="s">
        <v>3</v>
      </c>
      <c r="F263" s="189" t="s">
        <v>392</v>
      </c>
      <c r="G263" s="13"/>
      <c r="H263" s="190">
        <v>122.41</v>
      </c>
      <c r="I263" s="191"/>
      <c r="J263" s="13"/>
      <c r="K263" s="13"/>
      <c r="L263" s="186"/>
      <c r="M263" s="192"/>
      <c r="N263" s="193"/>
      <c r="O263" s="193"/>
      <c r="P263" s="193"/>
      <c r="Q263" s="193"/>
      <c r="R263" s="193"/>
      <c r="S263" s="193"/>
      <c r="T263" s="194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188" t="s">
        <v>152</v>
      </c>
      <c r="AU263" s="188" t="s">
        <v>81</v>
      </c>
      <c r="AV263" s="13" t="s">
        <v>81</v>
      </c>
      <c r="AW263" s="13" t="s">
        <v>34</v>
      </c>
      <c r="AX263" s="13" t="s">
        <v>79</v>
      </c>
      <c r="AY263" s="188" t="s">
        <v>143</v>
      </c>
    </row>
    <row r="264" s="2" customFormat="1">
      <c r="A264" s="38"/>
      <c r="B264" s="172"/>
      <c r="C264" s="173" t="s">
        <v>393</v>
      </c>
      <c r="D264" s="173" t="s">
        <v>145</v>
      </c>
      <c r="E264" s="174" t="s">
        <v>394</v>
      </c>
      <c r="F264" s="175" t="s">
        <v>395</v>
      </c>
      <c r="G264" s="176" t="s">
        <v>148</v>
      </c>
      <c r="H264" s="177">
        <v>101.18000000000001</v>
      </c>
      <c r="I264" s="178"/>
      <c r="J264" s="179">
        <f>ROUND(I264*H264,2)</f>
        <v>0</v>
      </c>
      <c r="K264" s="175" t="s">
        <v>149</v>
      </c>
      <c r="L264" s="39"/>
      <c r="M264" s="180" t="s">
        <v>3</v>
      </c>
      <c r="N264" s="181" t="s">
        <v>43</v>
      </c>
      <c r="O264" s="72"/>
      <c r="P264" s="182">
        <f>O264*H264</f>
        <v>0</v>
      </c>
      <c r="Q264" s="182">
        <v>0.00021000000000000001</v>
      </c>
      <c r="R264" s="182">
        <f>Q264*H264</f>
        <v>0.021247800000000001</v>
      </c>
      <c r="S264" s="182">
        <v>0</v>
      </c>
      <c r="T264" s="183">
        <f>S264*H264</f>
        <v>0</v>
      </c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R264" s="184" t="s">
        <v>150</v>
      </c>
      <c r="AT264" s="184" t="s">
        <v>145</v>
      </c>
      <c r="AU264" s="184" t="s">
        <v>81</v>
      </c>
      <c r="AY264" s="19" t="s">
        <v>143</v>
      </c>
      <c r="BE264" s="185">
        <f>IF(N264="základní",J264,0)</f>
        <v>0</v>
      </c>
      <c r="BF264" s="185">
        <f>IF(N264="snížená",J264,0)</f>
        <v>0</v>
      </c>
      <c r="BG264" s="185">
        <f>IF(N264="zákl. přenesená",J264,0)</f>
        <v>0</v>
      </c>
      <c r="BH264" s="185">
        <f>IF(N264="sníž. přenesená",J264,0)</f>
        <v>0</v>
      </c>
      <c r="BI264" s="185">
        <f>IF(N264="nulová",J264,0)</f>
        <v>0</v>
      </c>
      <c r="BJ264" s="19" t="s">
        <v>79</v>
      </c>
      <c r="BK264" s="185">
        <f>ROUND(I264*H264,2)</f>
        <v>0</v>
      </c>
      <c r="BL264" s="19" t="s">
        <v>150</v>
      </c>
      <c r="BM264" s="184" t="s">
        <v>396</v>
      </c>
    </row>
    <row r="265" s="13" customFormat="1">
      <c r="A265" s="13"/>
      <c r="B265" s="186"/>
      <c r="C265" s="13"/>
      <c r="D265" s="187" t="s">
        <v>152</v>
      </c>
      <c r="E265" s="188" t="s">
        <v>3</v>
      </c>
      <c r="F265" s="189" t="s">
        <v>397</v>
      </c>
      <c r="G265" s="13"/>
      <c r="H265" s="190">
        <v>101.18000000000001</v>
      </c>
      <c r="I265" s="191"/>
      <c r="J265" s="13"/>
      <c r="K265" s="13"/>
      <c r="L265" s="186"/>
      <c r="M265" s="192"/>
      <c r="N265" s="193"/>
      <c r="O265" s="193"/>
      <c r="P265" s="193"/>
      <c r="Q265" s="193"/>
      <c r="R265" s="193"/>
      <c r="S265" s="193"/>
      <c r="T265" s="194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T265" s="188" t="s">
        <v>152</v>
      </c>
      <c r="AU265" s="188" t="s">
        <v>81</v>
      </c>
      <c r="AV265" s="13" t="s">
        <v>81</v>
      </c>
      <c r="AW265" s="13" t="s">
        <v>34</v>
      </c>
      <c r="AX265" s="13" t="s">
        <v>79</v>
      </c>
      <c r="AY265" s="188" t="s">
        <v>143</v>
      </c>
    </row>
    <row r="266" s="2" customFormat="1">
      <c r="A266" s="38"/>
      <c r="B266" s="172"/>
      <c r="C266" s="173" t="s">
        <v>398</v>
      </c>
      <c r="D266" s="173" t="s">
        <v>145</v>
      </c>
      <c r="E266" s="174" t="s">
        <v>399</v>
      </c>
      <c r="F266" s="175" t="s">
        <v>400</v>
      </c>
      <c r="G266" s="176" t="s">
        <v>148</v>
      </c>
      <c r="H266" s="177">
        <v>143.59</v>
      </c>
      <c r="I266" s="178"/>
      <c r="J266" s="179">
        <f>ROUND(I266*H266,2)</f>
        <v>0</v>
      </c>
      <c r="K266" s="175" t="s">
        <v>149</v>
      </c>
      <c r="L266" s="39"/>
      <c r="M266" s="180" t="s">
        <v>3</v>
      </c>
      <c r="N266" s="181" t="s">
        <v>43</v>
      </c>
      <c r="O266" s="72"/>
      <c r="P266" s="182">
        <f>O266*H266</f>
        <v>0</v>
      </c>
      <c r="Q266" s="182">
        <v>4.0000000000000003E-05</v>
      </c>
      <c r="R266" s="182">
        <f>Q266*H266</f>
        <v>0.0057436000000000006</v>
      </c>
      <c r="S266" s="182">
        <v>0</v>
      </c>
      <c r="T266" s="183">
        <f>S266*H266</f>
        <v>0</v>
      </c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R266" s="184" t="s">
        <v>150</v>
      </c>
      <c r="AT266" s="184" t="s">
        <v>145</v>
      </c>
      <c r="AU266" s="184" t="s">
        <v>81</v>
      </c>
      <c r="AY266" s="19" t="s">
        <v>143</v>
      </c>
      <c r="BE266" s="185">
        <f>IF(N266="základní",J266,0)</f>
        <v>0</v>
      </c>
      <c r="BF266" s="185">
        <f>IF(N266="snížená",J266,0)</f>
        <v>0</v>
      </c>
      <c r="BG266" s="185">
        <f>IF(N266="zákl. přenesená",J266,0)</f>
        <v>0</v>
      </c>
      <c r="BH266" s="185">
        <f>IF(N266="sníž. přenesená",J266,0)</f>
        <v>0</v>
      </c>
      <c r="BI266" s="185">
        <f>IF(N266="nulová",J266,0)</f>
        <v>0</v>
      </c>
      <c r="BJ266" s="19" t="s">
        <v>79</v>
      </c>
      <c r="BK266" s="185">
        <f>ROUND(I266*H266,2)</f>
        <v>0</v>
      </c>
      <c r="BL266" s="19" t="s">
        <v>150</v>
      </c>
      <c r="BM266" s="184" t="s">
        <v>401</v>
      </c>
    </row>
    <row r="267" s="13" customFormat="1">
      <c r="A267" s="13"/>
      <c r="B267" s="186"/>
      <c r="C267" s="13"/>
      <c r="D267" s="187" t="s">
        <v>152</v>
      </c>
      <c r="E267" s="188" t="s">
        <v>3</v>
      </c>
      <c r="F267" s="189" t="s">
        <v>402</v>
      </c>
      <c r="G267" s="13"/>
      <c r="H267" s="190">
        <v>143.59</v>
      </c>
      <c r="I267" s="191"/>
      <c r="J267" s="13"/>
      <c r="K267" s="13"/>
      <c r="L267" s="186"/>
      <c r="M267" s="192"/>
      <c r="N267" s="193"/>
      <c r="O267" s="193"/>
      <c r="P267" s="193"/>
      <c r="Q267" s="193"/>
      <c r="R267" s="193"/>
      <c r="S267" s="193"/>
      <c r="T267" s="194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188" t="s">
        <v>152</v>
      </c>
      <c r="AU267" s="188" t="s">
        <v>81</v>
      </c>
      <c r="AV267" s="13" t="s">
        <v>81</v>
      </c>
      <c r="AW267" s="13" t="s">
        <v>34</v>
      </c>
      <c r="AX267" s="13" t="s">
        <v>79</v>
      </c>
      <c r="AY267" s="188" t="s">
        <v>143</v>
      </c>
    </row>
    <row r="268" s="2" customFormat="1">
      <c r="A268" s="38"/>
      <c r="B268" s="172"/>
      <c r="C268" s="173" t="s">
        <v>403</v>
      </c>
      <c r="D268" s="173" t="s">
        <v>145</v>
      </c>
      <c r="E268" s="174" t="s">
        <v>404</v>
      </c>
      <c r="F268" s="175" t="s">
        <v>405</v>
      </c>
      <c r="G268" s="176" t="s">
        <v>148</v>
      </c>
      <c r="H268" s="177">
        <v>126</v>
      </c>
      <c r="I268" s="178"/>
      <c r="J268" s="179">
        <f>ROUND(I268*H268,2)</f>
        <v>0</v>
      </c>
      <c r="K268" s="175" t="s">
        <v>149</v>
      </c>
      <c r="L268" s="39"/>
      <c r="M268" s="180" t="s">
        <v>3</v>
      </c>
      <c r="N268" s="181" t="s">
        <v>43</v>
      </c>
      <c r="O268" s="72"/>
      <c r="P268" s="182">
        <f>O268*H268</f>
        <v>0</v>
      </c>
      <c r="Q268" s="182">
        <v>0</v>
      </c>
      <c r="R268" s="182">
        <f>Q268*H268</f>
        <v>0</v>
      </c>
      <c r="S268" s="182">
        <v>0</v>
      </c>
      <c r="T268" s="183">
        <f>S268*H268</f>
        <v>0</v>
      </c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R268" s="184" t="s">
        <v>150</v>
      </c>
      <c r="AT268" s="184" t="s">
        <v>145</v>
      </c>
      <c r="AU268" s="184" t="s">
        <v>81</v>
      </c>
      <c r="AY268" s="19" t="s">
        <v>143</v>
      </c>
      <c r="BE268" s="185">
        <f>IF(N268="základní",J268,0)</f>
        <v>0</v>
      </c>
      <c r="BF268" s="185">
        <f>IF(N268="snížená",J268,0)</f>
        <v>0</v>
      </c>
      <c r="BG268" s="185">
        <f>IF(N268="zákl. přenesená",J268,0)</f>
        <v>0</v>
      </c>
      <c r="BH268" s="185">
        <f>IF(N268="sníž. přenesená",J268,0)</f>
        <v>0</v>
      </c>
      <c r="BI268" s="185">
        <f>IF(N268="nulová",J268,0)</f>
        <v>0</v>
      </c>
      <c r="BJ268" s="19" t="s">
        <v>79</v>
      </c>
      <c r="BK268" s="185">
        <f>ROUND(I268*H268,2)</f>
        <v>0</v>
      </c>
      <c r="BL268" s="19" t="s">
        <v>150</v>
      </c>
      <c r="BM268" s="184" t="s">
        <v>406</v>
      </c>
    </row>
    <row r="269" s="13" customFormat="1">
      <c r="A269" s="13"/>
      <c r="B269" s="186"/>
      <c r="C269" s="13"/>
      <c r="D269" s="187" t="s">
        <v>152</v>
      </c>
      <c r="E269" s="188" t="s">
        <v>3</v>
      </c>
      <c r="F269" s="189" t="s">
        <v>407</v>
      </c>
      <c r="G269" s="13"/>
      <c r="H269" s="190">
        <v>126</v>
      </c>
      <c r="I269" s="191"/>
      <c r="J269" s="13"/>
      <c r="K269" s="13"/>
      <c r="L269" s="186"/>
      <c r="M269" s="192"/>
      <c r="N269" s="193"/>
      <c r="O269" s="193"/>
      <c r="P269" s="193"/>
      <c r="Q269" s="193"/>
      <c r="R269" s="193"/>
      <c r="S269" s="193"/>
      <c r="T269" s="194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188" t="s">
        <v>152</v>
      </c>
      <c r="AU269" s="188" t="s">
        <v>81</v>
      </c>
      <c r="AV269" s="13" t="s">
        <v>81</v>
      </c>
      <c r="AW269" s="13" t="s">
        <v>34</v>
      </c>
      <c r="AX269" s="13" t="s">
        <v>79</v>
      </c>
      <c r="AY269" s="188" t="s">
        <v>143</v>
      </c>
    </row>
    <row r="270" s="2" customFormat="1" ht="44.25" customHeight="1">
      <c r="A270" s="38"/>
      <c r="B270" s="172"/>
      <c r="C270" s="173" t="s">
        <v>408</v>
      </c>
      <c r="D270" s="173" t="s">
        <v>145</v>
      </c>
      <c r="E270" s="174" t="s">
        <v>409</v>
      </c>
      <c r="F270" s="175" t="s">
        <v>410</v>
      </c>
      <c r="G270" s="176" t="s">
        <v>148</v>
      </c>
      <c r="H270" s="177">
        <v>23.018999999999998</v>
      </c>
      <c r="I270" s="178"/>
      <c r="J270" s="179">
        <f>ROUND(I270*H270,2)</f>
        <v>0</v>
      </c>
      <c r="K270" s="175" t="s">
        <v>149</v>
      </c>
      <c r="L270" s="39"/>
      <c r="M270" s="180" t="s">
        <v>3</v>
      </c>
      <c r="N270" s="181" t="s">
        <v>43</v>
      </c>
      <c r="O270" s="72"/>
      <c r="P270" s="182">
        <f>O270*H270</f>
        <v>0</v>
      </c>
      <c r="Q270" s="182">
        <v>0</v>
      </c>
      <c r="R270" s="182">
        <f>Q270*H270</f>
        <v>0</v>
      </c>
      <c r="S270" s="182">
        <v>0.26100000000000001</v>
      </c>
      <c r="T270" s="183">
        <f>S270*H270</f>
        <v>6.0079589999999996</v>
      </c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R270" s="184" t="s">
        <v>150</v>
      </c>
      <c r="AT270" s="184" t="s">
        <v>145</v>
      </c>
      <c r="AU270" s="184" t="s">
        <v>81</v>
      </c>
      <c r="AY270" s="19" t="s">
        <v>143</v>
      </c>
      <c r="BE270" s="185">
        <f>IF(N270="základní",J270,0)</f>
        <v>0</v>
      </c>
      <c r="BF270" s="185">
        <f>IF(N270="snížená",J270,0)</f>
        <v>0</v>
      </c>
      <c r="BG270" s="185">
        <f>IF(N270="zákl. přenesená",J270,0)</f>
        <v>0</v>
      </c>
      <c r="BH270" s="185">
        <f>IF(N270="sníž. přenesená",J270,0)</f>
        <v>0</v>
      </c>
      <c r="BI270" s="185">
        <f>IF(N270="nulová",J270,0)</f>
        <v>0</v>
      </c>
      <c r="BJ270" s="19" t="s">
        <v>79</v>
      </c>
      <c r="BK270" s="185">
        <f>ROUND(I270*H270,2)</f>
        <v>0</v>
      </c>
      <c r="BL270" s="19" t="s">
        <v>150</v>
      </c>
      <c r="BM270" s="184" t="s">
        <v>411</v>
      </c>
    </row>
    <row r="271" s="13" customFormat="1">
      <c r="A271" s="13"/>
      <c r="B271" s="186"/>
      <c r="C271" s="13"/>
      <c r="D271" s="187" t="s">
        <v>152</v>
      </c>
      <c r="E271" s="188" t="s">
        <v>3</v>
      </c>
      <c r="F271" s="189" t="s">
        <v>412</v>
      </c>
      <c r="G271" s="13"/>
      <c r="H271" s="190">
        <v>23.018999999999998</v>
      </c>
      <c r="I271" s="191"/>
      <c r="J271" s="13"/>
      <c r="K271" s="13"/>
      <c r="L271" s="186"/>
      <c r="M271" s="192"/>
      <c r="N271" s="193"/>
      <c r="O271" s="193"/>
      <c r="P271" s="193"/>
      <c r="Q271" s="193"/>
      <c r="R271" s="193"/>
      <c r="S271" s="193"/>
      <c r="T271" s="194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188" t="s">
        <v>152</v>
      </c>
      <c r="AU271" s="188" t="s">
        <v>81</v>
      </c>
      <c r="AV271" s="13" t="s">
        <v>81</v>
      </c>
      <c r="AW271" s="13" t="s">
        <v>34</v>
      </c>
      <c r="AX271" s="13" t="s">
        <v>79</v>
      </c>
      <c r="AY271" s="188" t="s">
        <v>143</v>
      </c>
    </row>
    <row r="272" s="2" customFormat="1">
      <c r="A272" s="38"/>
      <c r="B272" s="172"/>
      <c r="C272" s="173" t="s">
        <v>413</v>
      </c>
      <c r="D272" s="173" t="s">
        <v>145</v>
      </c>
      <c r="E272" s="174" t="s">
        <v>414</v>
      </c>
      <c r="F272" s="175" t="s">
        <v>415</v>
      </c>
      <c r="G272" s="176" t="s">
        <v>156</v>
      </c>
      <c r="H272" s="177">
        <v>1.6200000000000001</v>
      </c>
      <c r="I272" s="178"/>
      <c r="J272" s="179">
        <f>ROUND(I272*H272,2)</f>
        <v>0</v>
      </c>
      <c r="K272" s="175" t="s">
        <v>149</v>
      </c>
      <c r="L272" s="39"/>
      <c r="M272" s="180" t="s">
        <v>3</v>
      </c>
      <c r="N272" s="181" t="s">
        <v>43</v>
      </c>
      <c r="O272" s="72"/>
      <c r="P272" s="182">
        <f>O272*H272</f>
        <v>0</v>
      </c>
      <c r="Q272" s="182">
        <v>0</v>
      </c>
      <c r="R272" s="182">
        <f>Q272*H272</f>
        <v>0</v>
      </c>
      <c r="S272" s="182">
        <v>1.5940000000000001</v>
      </c>
      <c r="T272" s="183">
        <f>S272*H272</f>
        <v>2.5822800000000004</v>
      </c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R272" s="184" t="s">
        <v>150</v>
      </c>
      <c r="AT272" s="184" t="s">
        <v>145</v>
      </c>
      <c r="AU272" s="184" t="s">
        <v>81</v>
      </c>
      <c r="AY272" s="19" t="s">
        <v>143</v>
      </c>
      <c r="BE272" s="185">
        <f>IF(N272="základní",J272,0)</f>
        <v>0</v>
      </c>
      <c r="BF272" s="185">
        <f>IF(N272="snížená",J272,0)</f>
        <v>0</v>
      </c>
      <c r="BG272" s="185">
        <f>IF(N272="zákl. přenesená",J272,0)</f>
        <v>0</v>
      </c>
      <c r="BH272" s="185">
        <f>IF(N272="sníž. přenesená",J272,0)</f>
        <v>0</v>
      </c>
      <c r="BI272" s="185">
        <f>IF(N272="nulová",J272,0)</f>
        <v>0</v>
      </c>
      <c r="BJ272" s="19" t="s">
        <v>79</v>
      </c>
      <c r="BK272" s="185">
        <f>ROUND(I272*H272,2)</f>
        <v>0</v>
      </c>
      <c r="BL272" s="19" t="s">
        <v>150</v>
      </c>
      <c r="BM272" s="184" t="s">
        <v>416</v>
      </c>
    </row>
    <row r="273" s="13" customFormat="1">
      <c r="A273" s="13"/>
      <c r="B273" s="186"/>
      <c r="C273" s="13"/>
      <c r="D273" s="187" t="s">
        <v>152</v>
      </c>
      <c r="E273" s="188" t="s">
        <v>3</v>
      </c>
      <c r="F273" s="189" t="s">
        <v>417</v>
      </c>
      <c r="G273" s="13"/>
      <c r="H273" s="190">
        <v>1.6200000000000001</v>
      </c>
      <c r="I273" s="191"/>
      <c r="J273" s="13"/>
      <c r="K273" s="13"/>
      <c r="L273" s="186"/>
      <c r="M273" s="192"/>
      <c r="N273" s="193"/>
      <c r="O273" s="193"/>
      <c r="P273" s="193"/>
      <c r="Q273" s="193"/>
      <c r="R273" s="193"/>
      <c r="S273" s="193"/>
      <c r="T273" s="194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188" t="s">
        <v>152</v>
      </c>
      <c r="AU273" s="188" t="s">
        <v>81</v>
      </c>
      <c r="AV273" s="13" t="s">
        <v>81</v>
      </c>
      <c r="AW273" s="13" t="s">
        <v>34</v>
      </c>
      <c r="AX273" s="13" t="s">
        <v>79</v>
      </c>
      <c r="AY273" s="188" t="s">
        <v>143</v>
      </c>
    </row>
    <row r="274" s="2" customFormat="1">
      <c r="A274" s="38"/>
      <c r="B274" s="172"/>
      <c r="C274" s="173" t="s">
        <v>418</v>
      </c>
      <c r="D274" s="173" t="s">
        <v>145</v>
      </c>
      <c r="E274" s="174" t="s">
        <v>419</v>
      </c>
      <c r="F274" s="175" t="s">
        <v>420</v>
      </c>
      <c r="G274" s="176" t="s">
        <v>156</v>
      </c>
      <c r="H274" s="177">
        <v>2.496</v>
      </c>
      <c r="I274" s="178"/>
      <c r="J274" s="179">
        <f>ROUND(I274*H274,2)</f>
        <v>0</v>
      </c>
      <c r="K274" s="175" t="s">
        <v>149</v>
      </c>
      <c r="L274" s="39"/>
      <c r="M274" s="180" t="s">
        <v>3</v>
      </c>
      <c r="N274" s="181" t="s">
        <v>43</v>
      </c>
      <c r="O274" s="72"/>
      <c r="P274" s="182">
        <f>O274*H274</f>
        <v>0</v>
      </c>
      <c r="Q274" s="182">
        <v>0</v>
      </c>
      <c r="R274" s="182">
        <f>Q274*H274</f>
        <v>0</v>
      </c>
      <c r="S274" s="182">
        <v>2.2000000000000002</v>
      </c>
      <c r="T274" s="183">
        <f>S274*H274</f>
        <v>5.4912000000000001</v>
      </c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R274" s="184" t="s">
        <v>150</v>
      </c>
      <c r="AT274" s="184" t="s">
        <v>145</v>
      </c>
      <c r="AU274" s="184" t="s">
        <v>81</v>
      </c>
      <c r="AY274" s="19" t="s">
        <v>143</v>
      </c>
      <c r="BE274" s="185">
        <f>IF(N274="základní",J274,0)</f>
        <v>0</v>
      </c>
      <c r="BF274" s="185">
        <f>IF(N274="snížená",J274,0)</f>
        <v>0</v>
      </c>
      <c r="BG274" s="185">
        <f>IF(N274="zákl. přenesená",J274,0)</f>
        <v>0</v>
      </c>
      <c r="BH274" s="185">
        <f>IF(N274="sníž. přenesená",J274,0)</f>
        <v>0</v>
      </c>
      <c r="BI274" s="185">
        <f>IF(N274="nulová",J274,0)</f>
        <v>0</v>
      </c>
      <c r="BJ274" s="19" t="s">
        <v>79</v>
      </c>
      <c r="BK274" s="185">
        <f>ROUND(I274*H274,2)</f>
        <v>0</v>
      </c>
      <c r="BL274" s="19" t="s">
        <v>150</v>
      </c>
      <c r="BM274" s="184" t="s">
        <v>421</v>
      </c>
    </row>
    <row r="275" s="13" customFormat="1">
      <c r="A275" s="13"/>
      <c r="B275" s="186"/>
      <c r="C275" s="13"/>
      <c r="D275" s="187" t="s">
        <v>152</v>
      </c>
      <c r="E275" s="188" t="s">
        <v>3</v>
      </c>
      <c r="F275" s="189" t="s">
        <v>330</v>
      </c>
      <c r="G275" s="13"/>
      <c r="H275" s="190">
        <v>2.496</v>
      </c>
      <c r="I275" s="191"/>
      <c r="J275" s="13"/>
      <c r="K275" s="13"/>
      <c r="L275" s="186"/>
      <c r="M275" s="192"/>
      <c r="N275" s="193"/>
      <c r="O275" s="193"/>
      <c r="P275" s="193"/>
      <c r="Q275" s="193"/>
      <c r="R275" s="193"/>
      <c r="S275" s="193"/>
      <c r="T275" s="194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188" t="s">
        <v>152</v>
      </c>
      <c r="AU275" s="188" t="s">
        <v>81</v>
      </c>
      <c r="AV275" s="13" t="s">
        <v>81</v>
      </c>
      <c r="AW275" s="13" t="s">
        <v>34</v>
      </c>
      <c r="AX275" s="13" t="s">
        <v>79</v>
      </c>
      <c r="AY275" s="188" t="s">
        <v>143</v>
      </c>
    </row>
    <row r="276" s="2" customFormat="1">
      <c r="A276" s="38"/>
      <c r="B276" s="172"/>
      <c r="C276" s="173" t="s">
        <v>422</v>
      </c>
      <c r="D276" s="173" t="s">
        <v>145</v>
      </c>
      <c r="E276" s="174" t="s">
        <v>423</v>
      </c>
      <c r="F276" s="175" t="s">
        <v>424</v>
      </c>
      <c r="G276" s="176" t="s">
        <v>156</v>
      </c>
      <c r="H276" s="177">
        <v>3.7440000000000002</v>
      </c>
      <c r="I276" s="178"/>
      <c r="J276" s="179">
        <f>ROUND(I276*H276,2)</f>
        <v>0</v>
      </c>
      <c r="K276" s="175" t="s">
        <v>149</v>
      </c>
      <c r="L276" s="39"/>
      <c r="M276" s="180" t="s">
        <v>3</v>
      </c>
      <c r="N276" s="181" t="s">
        <v>43</v>
      </c>
      <c r="O276" s="72"/>
      <c r="P276" s="182">
        <f>O276*H276</f>
        <v>0</v>
      </c>
      <c r="Q276" s="182">
        <v>0</v>
      </c>
      <c r="R276" s="182">
        <f>Q276*H276</f>
        <v>0</v>
      </c>
      <c r="S276" s="182">
        <v>2.2000000000000002</v>
      </c>
      <c r="T276" s="183">
        <f>S276*H276</f>
        <v>8.2368000000000006</v>
      </c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R276" s="184" t="s">
        <v>150</v>
      </c>
      <c r="AT276" s="184" t="s">
        <v>145</v>
      </c>
      <c r="AU276" s="184" t="s">
        <v>81</v>
      </c>
      <c r="AY276" s="19" t="s">
        <v>143</v>
      </c>
      <c r="BE276" s="185">
        <f>IF(N276="základní",J276,0)</f>
        <v>0</v>
      </c>
      <c r="BF276" s="185">
        <f>IF(N276="snížená",J276,0)</f>
        <v>0</v>
      </c>
      <c r="BG276" s="185">
        <f>IF(N276="zákl. přenesená",J276,0)</f>
        <v>0</v>
      </c>
      <c r="BH276" s="185">
        <f>IF(N276="sníž. přenesená",J276,0)</f>
        <v>0</v>
      </c>
      <c r="BI276" s="185">
        <f>IF(N276="nulová",J276,0)</f>
        <v>0</v>
      </c>
      <c r="BJ276" s="19" t="s">
        <v>79</v>
      </c>
      <c r="BK276" s="185">
        <f>ROUND(I276*H276,2)</f>
        <v>0</v>
      </c>
      <c r="BL276" s="19" t="s">
        <v>150</v>
      </c>
      <c r="BM276" s="184" t="s">
        <v>425</v>
      </c>
    </row>
    <row r="277" s="13" customFormat="1">
      <c r="A277" s="13"/>
      <c r="B277" s="186"/>
      <c r="C277" s="13"/>
      <c r="D277" s="187" t="s">
        <v>152</v>
      </c>
      <c r="E277" s="188" t="s">
        <v>3</v>
      </c>
      <c r="F277" s="189" t="s">
        <v>426</v>
      </c>
      <c r="G277" s="13"/>
      <c r="H277" s="190">
        <v>3.7440000000000002</v>
      </c>
      <c r="I277" s="191"/>
      <c r="J277" s="13"/>
      <c r="K277" s="13"/>
      <c r="L277" s="186"/>
      <c r="M277" s="192"/>
      <c r="N277" s="193"/>
      <c r="O277" s="193"/>
      <c r="P277" s="193"/>
      <c r="Q277" s="193"/>
      <c r="R277" s="193"/>
      <c r="S277" s="193"/>
      <c r="T277" s="194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188" t="s">
        <v>152</v>
      </c>
      <c r="AU277" s="188" t="s">
        <v>81</v>
      </c>
      <c r="AV277" s="13" t="s">
        <v>81</v>
      </c>
      <c r="AW277" s="13" t="s">
        <v>34</v>
      </c>
      <c r="AX277" s="13" t="s">
        <v>79</v>
      </c>
      <c r="AY277" s="188" t="s">
        <v>143</v>
      </c>
    </row>
    <row r="278" s="2" customFormat="1">
      <c r="A278" s="38"/>
      <c r="B278" s="172"/>
      <c r="C278" s="173" t="s">
        <v>427</v>
      </c>
      <c r="D278" s="173" t="s">
        <v>145</v>
      </c>
      <c r="E278" s="174" t="s">
        <v>428</v>
      </c>
      <c r="F278" s="175" t="s">
        <v>429</v>
      </c>
      <c r="G278" s="176" t="s">
        <v>148</v>
      </c>
      <c r="H278" s="177">
        <v>0.67500000000000004</v>
      </c>
      <c r="I278" s="178"/>
      <c r="J278" s="179">
        <f>ROUND(I278*H278,2)</f>
        <v>0</v>
      </c>
      <c r="K278" s="175" t="s">
        <v>149</v>
      </c>
      <c r="L278" s="39"/>
      <c r="M278" s="180" t="s">
        <v>3</v>
      </c>
      <c r="N278" s="181" t="s">
        <v>43</v>
      </c>
      <c r="O278" s="72"/>
      <c r="P278" s="182">
        <f>O278*H278</f>
        <v>0</v>
      </c>
      <c r="Q278" s="182">
        <v>0</v>
      </c>
      <c r="R278" s="182">
        <f>Q278*H278</f>
        <v>0</v>
      </c>
      <c r="S278" s="182">
        <v>0.074999999999999997</v>
      </c>
      <c r="T278" s="183">
        <f>S278*H278</f>
        <v>0.050625000000000003</v>
      </c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R278" s="184" t="s">
        <v>150</v>
      </c>
      <c r="AT278" s="184" t="s">
        <v>145</v>
      </c>
      <c r="AU278" s="184" t="s">
        <v>81</v>
      </c>
      <c r="AY278" s="19" t="s">
        <v>143</v>
      </c>
      <c r="BE278" s="185">
        <f>IF(N278="základní",J278,0)</f>
        <v>0</v>
      </c>
      <c r="BF278" s="185">
        <f>IF(N278="snížená",J278,0)</f>
        <v>0</v>
      </c>
      <c r="BG278" s="185">
        <f>IF(N278="zákl. přenesená",J278,0)</f>
        <v>0</v>
      </c>
      <c r="BH278" s="185">
        <f>IF(N278="sníž. přenesená",J278,0)</f>
        <v>0</v>
      </c>
      <c r="BI278" s="185">
        <f>IF(N278="nulová",J278,0)</f>
        <v>0</v>
      </c>
      <c r="BJ278" s="19" t="s">
        <v>79</v>
      </c>
      <c r="BK278" s="185">
        <f>ROUND(I278*H278,2)</f>
        <v>0</v>
      </c>
      <c r="BL278" s="19" t="s">
        <v>150</v>
      </c>
      <c r="BM278" s="184" t="s">
        <v>430</v>
      </c>
    </row>
    <row r="279" s="13" customFormat="1">
      <c r="A279" s="13"/>
      <c r="B279" s="186"/>
      <c r="C279" s="13"/>
      <c r="D279" s="187" t="s">
        <v>152</v>
      </c>
      <c r="E279" s="188" t="s">
        <v>3</v>
      </c>
      <c r="F279" s="189" t="s">
        <v>431</v>
      </c>
      <c r="G279" s="13"/>
      <c r="H279" s="190">
        <v>0.67500000000000004</v>
      </c>
      <c r="I279" s="191"/>
      <c r="J279" s="13"/>
      <c r="K279" s="13"/>
      <c r="L279" s="186"/>
      <c r="M279" s="192"/>
      <c r="N279" s="193"/>
      <c r="O279" s="193"/>
      <c r="P279" s="193"/>
      <c r="Q279" s="193"/>
      <c r="R279" s="193"/>
      <c r="S279" s="193"/>
      <c r="T279" s="194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188" t="s">
        <v>152</v>
      </c>
      <c r="AU279" s="188" t="s">
        <v>81</v>
      </c>
      <c r="AV279" s="13" t="s">
        <v>81</v>
      </c>
      <c r="AW279" s="13" t="s">
        <v>34</v>
      </c>
      <c r="AX279" s="13" t="s">
        <v>79</v>
      </c>
      <c r="AY279" s="188" t="s">
        <v>143</v>
      </c>
    </row>
    <row r="280" s="2" customFormat="1" ht="44.25" customHeight="1">
      <c r="A280" s="38"/>
      <c r="B280" s="172"/>
      <c r="C280" s="173" t="s">
        <v>432</v>
      </c>
      <c r="D280" s="173" t="s">
        <v>145</v>
      </c>
      <c r="E280" s="174" t="s">
        <v>433</v>
      </c>
      <c r="F280" s="175" t="s">
        <v>434</v>
      </c>
      <c r="G280" s="176" t="s">
        <v>148</v>
      </c>
      <c r="H280" s="177">
        <v>1.1000000000000001</v>
      </c>
      <c r="I280" s="178"/>
      <c r="J280" s="179">
        <f>ROUND(I280*H280,2)</f>
        <v>0</v>
      </c>
      <c r="K280" s="175" t="s">
        <v>149</v>
      </c>
      <c r="L280" s="39"/>
      <c r="M280" s="180" t="s">
        <v>3</v>
      </c>
      <c r="N280" s="181" t="s">
        <v>43</v>
      </c>
      <c r="O280" s="72"/>
      <c r="P280" s="182">
        <f>O280*H280</f>
        <v>0</v>
      </c>
      <c r="Q280" s="182">
        <v>0</v>
      </c>
      <c r="R280" s="182">
        <f>Q280*H280</f>
        <v>0</v>
      </c>
      <c r="S280" s="182">
        <v>0.041000000000000002</v>
      </c>
      <c r="T280" s="183">
        <f>S280*H280</f>
        <v>0.045100000000000008</v>
      </c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R280" s="184" t="s">
        <v>150</v>
      </c>
      <c r="AT280" s="184" t="s">
        <v>145</v>
      </c>
      <c r="AU280" s="184" t="s">
        <v>81</v>
      </c>
      <c r="AY280" s="19" t="s">
        <v>143</v>
      </c>
      <c r="BE280" s="185">
        <f>IF(N280="základní",J280,0)</f>
        <v>0</v>
      </c>
      <c r="BF280" s="185">
        <f>IF(N280="snížená",J280,0)</f>
        <v>0</v>
      </c>
      <c r="BG280" s="185">
        <f>IF(N280="zákl. přenesená",J280,0)</f>
        <v>0</v>
      </c>
      <c r="BH280" s="185">
        <f>IF(N280="sníž. přenesená",J280,0)</f>
        <v>0</v>
      </c>
      <c r="BI280" s="185">
        <f>IF(N280="nulová",J280,0)</f>
        <v>0</v>
      </c>
      <c r="BJ280" s="19" t="s">
        <v>79</v>
      </c>
      <c r="BK280" s="185">
        <f>ROUND(I280*H280,2)</f>
        <v>0</v>
      </c>
      <c r="BL280" s="19" t="s">
        <v>150</v>
      </c>
      <c r="BM280" s="184" t="s">
        <v>435</v>
      </c>
    </row>
    <row r="281" s="13" customFormat="1">
      <c r="A281" s="13"/>
      <c r="B281" s="186"/>
      <c r="C281" s="13"/>
      <c r="D281" s="187" t="s">
        <v>152</v>
      </c>
      <c r="E281" s="188" t="s">
        <v>3</v>
      </c>
      <c r="F281" s="189" t="s">
        <v>436</v>
      </c>
      <c r="G281" s="13"/>
      <c r="H281" s="190">
        <v>1.1000000000000001</v>
      </c>
      <c r="I281" s="191"/>
      <c r="J281" s="13"/>
      <c r="K281" s="13"/>
      <c r="L281" s="186"/>
      <c r="M281" s="192"/>
      <c r="N281" s="193"/>
      <c r="O281" s="193"/>
      <c r="P281" s="193"/>
      <c r="Q281" s="193"/>
      <c r="R281" s="193"/>
      <c r="S281" s="193"/>
      <c r="T281" s="194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T281" s="188" t="s">
        <v>152</v>
      </c>
      <c r="AU281" s="188" t="s">
        <v>81</v>
      </c>
      <c r="AV281" s="13" t="s">
        <v>81</v>
      </c>
      <c r="AW281" s="13" t="s">
        <v>34</v>
      </c>
      <c r="AX281" s="13" t="s">
        <v>79</v>
      </c>
      <c r="AY281" s="188" t="s">
        <v>143</v>
      </c>
    </row>
    <row r="282" s="2" customFormat="1">
      <c r="A282" s="38"/>
      <c r="B282" s="172"/>
      <c r="C282" s="173" t="s">
        <v>437</v>
      </c>
      <c r="D282" s="173" t="s">
        <v>145</v>
      </c>
      <c r="E282" s="174" t="s">
        <v>438</v>
      </c>
      <c r="F282" s="175" t="s">
        <v>439</v>
      </c>
      <c r="G282" s="176" t="s">
        <v>148</v>
      </c>
      <c r="H282" s="177">
        <v>9.7460000000000004</v>
      </c>
      <c r="I282" s="178"/>
      <c r="J282" s="179">
        <f>ROUND(I282*H282,2)</f>
        <v>0</v>
      </c>
      <c r="K282" s="175" t="s">
        <v>149</v>
      </c>
      <c r="L282" s="39"/>
      <c r="M282" s="180" t="s">
        <v>3</v>
      </c>
      <c r="N282" s="181" t="s">
        <v>43</v>
      </c>
      <c r="O282" s="72"/>
      <c r="P282" s="182">
        <f>O282*H282</f>
        <v>0</v>
      </c>
      <c r="Q282" s="182">
        <v>0</v>
      </c>
      <c r="R282" s="182">
        <f>Q282*H282</f>
        <v>0</v>
      </c>
      <c r="S282" s="182">
        <v>0.053999999999999999</v>
      </c>
      <c r="T282" s="183">
        <f>S282*H282</f>
        <v>0.52628399999999997</v>
      </c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R282" s="184" t="s">
        <v>150</v>
      </c>
      <c r="AT282" s="184" t="s">
        <v>145</v>
      </c>
      <c r="AU282" s="184" t="s">
        <v>81</v>
      </c>
      <c r="AY282" s="19" t="s">
        <v>143</v>
      </c>
      <c r="BE282" s="185">
        <f>IF(N282="základní",J282,0)</f>
        <v>0</v>
      </c>
      <c r="BF282" s="185">
        <f>IF(N282="snížená",J282,0)</f>
        <v>0</v>
      </c>
      <c r="BG282" s="185">
        <f>IF(N282="zákl. přenesená",J282,0)</f>
        <v>0</v>
      </c>
      <c r="BH282" s="185">
        <f>IF(N282="sníž. přenesená",J282,0)</f>
        <v>0</v>
      </c>
      <c r="BI282" s="185">
        <f>IF(N282="nulová",J282,0)</f>
        <v>0</v>
      </c>
      <c r="BJ282" s="19" t="s">
        <v>79</v>
      </c>
      <c r="BK282" s="185">
        <f>ROUND(I282*H282,2)</f>
        <v>0</v>
      </c>
      <c r="BL282" s="19" t="s">
        <v>150</v>
      </c>
      <c r="BM282" s="184" t="s">
        <v>440</v>
      </c>
    </row>
    <row r="283" s="13" customFormat="1">
      <c r="A283" s="13"/>
      <c r="B283" s="186"/>
      <c r="C283" s="13"/>
      <c r="D283" s="187" t="s">
        <v>152</v>
      </c>
      <c r="E283" s="188" t="s">
        <v>3</v>
      </c>
      <c r="F283" s="189" t="s">
        <v>441</v>
      </c>
      <c r="G283" s="13"/>
      <c r="H283" s="190">
        <v>9.7460000000000004</v>
      </c>
      <c r="I283" s="191"/>
      <c r="J283" s="13"/>
      <c r="K283" s="13"/>
      <c r="L283" s="186"/>
      <c r="M283" s="192"/>
      <c r="N283" s="193"/>
      <c r="O283" s="193"/>
      <c r="P283" s="193"/>
      <c r="Q283" s="193"/>
      <c r="R283" s="193"/>
      <c r="S283" s="193"/>
      <c r="T283" s="194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188" t="s">
        <v>152</v>
      </c>
      <c r="AU283" s="188" t="s">
        <v>81</v>
      </c>
      <c r="AV283" s="13" t="s">
        <v>81</v>
      </c>
      <c r="AW283" s="13" t="s">
        <v>34</v>
      </c>
      <c r="AX283" s="13" t="s">
        <v>79</v>
      </c>
      <c r="AY283" s="188" t="s">
        <v>143</v>
      </c>
    </row>
    <row r="284" s="2" customFormat="1">
      <c r="A284" s="38"/>
      <c r="B284" s="172"/>
      <c r="C284" s="173" t="s">
        <v>442</v>
      </c>
      <c r="D284" s="173" t="s">
        <v>145</v>
      </c>
      <c r="E284" s="174" t="s">
        <v>443</v>
      </c>
      <c r="F284" s="175" t="s">
        <v>444</v>
      </c>
      <c r="G284" s="176" t="s">
        <v>148</v>
      </c>
      <c r="H284" s="177">
        <v>2.7999999999999998</v>
      </c>
      <c r="I284" s="178"/>
      <c r="J284" s="179">
        <f>ROUND(I284*H284,2)</f>
        <v>0</v>
      </c>
      <c r="K284" s="175" t="s">
        <v>149</v>
      </c>
      <c r="L284" s="39"/>
      <c r="M284" s="180" t="s">
        <v>3</v>
      </c>
      <c r="N284" s="181" t="s">
        <v>43</v>
      </c>
      <c r="O284" s="72"/>
      <c r="P284" s="182">
        <f>O284*H284</f>
        <v>0</v>
      </c>
      <c r="Q284" s="182">
        <v>0</v>
      </c>
      <c r="R284" s="182">
        <f>Q284*H284</f>
        <v>0</v>
      </c>
      <c r="S284" s="182">
        <v>0.067000000000000004</v>
      </c>
      <c r="T284" s="183">
        <f>S284*H284</f>
        <v>0.18759999999999999</v>
      </c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R284" s="184" t="s">
        <v>150</v>
      </c>
      <c r="AT284" s="184" t="s">
        <v>145</v>
      </c>
      <c r="AU284" s="184" t="s">
        <v>81</v>
      </c>
      <c r="AY284" s="19" t="s">
        <v>143</v>
      </c>
      <c r="BE284" s="185">
        <f>IF(N284="základní",J284,0)</f>
        <v>0</v>
      </c>
      <c r="BF284" s="185">
        <f>IF(N284="snížená",J284,0)</f>
        <v>0</v>
      </c>
      <c r="BG284" s="185">
        <f>IF(N284="zákl. přenesená",J284,0)</f>
        <v>0</v>
      </c>
      <c r="BH284" s="185">
        <f>IF(N284="sníž. přenesená",J284,0)</f>
        <v>0</v>
      </c>
      <c r="BI284" s="185">
        <f>IF(N284="nulová",J284,0)</f>
        <v>0</v>
      </c>
      <c r="BJ284" s="19" t="s">
        <v>79</v>
      </c>
      <c r="BK284" s="185">
        <f>ROUND(I284*H284,2)</f>
        <v>0</v>
      </c>
      <c r="BL284" s="19" t="s">
        <v>150</v>
      </c>
      <c r="BM284" s="184" t="s">
        <v>445</v>
      </c>
    </row>
    <row r="285" s="13" customFormat="1">
      <c r="A285" s="13"/>
      <c r="B285" s="186"/>
      <c r="C285" s="13"/>
      <c r="D285" s="187" t="s">
        <v>152</v>
      </c>
      <c r="E285" s="188" t="s">
        <v>3</v>
      </c>
      <c r="F285" s="189" t="s">
        <v>446</v>
      </c>
      <c r="G285" s="13"/>
      <c r="H285" s="190">
        <v>2.7999999999999998</v>
      </c>
      <c r="I285" s="191"/>
      <c r="J285" s="13"/>
      <c r="K285" s="13"/>
      <c r="L285" s="186"/>
      <c r="M285" s="192"/>
      <c r="N285" s="193"/>
      <c r="O285" s="193"/>
      <c r="P285" s="193"/>
      <c r="Q285" s="193"/>
      <c r="R285" s="193"/>
      <c r="S285" s="193"/>
      <c r="T285" s="194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188" t="s">
        <v>152</v>
      </c>
      <c r="AU285" s="188" t="s">
        <v>81</v>
      </c>
      <c r="AV285" s="13" t="s">
        <v>81</v>
      </c>
      <c r="AW285" s="13" t="s">
        <v>34</v>
      </c>
      <c r="AX285" s="13" t="s">
        <v>79</v>
      </c>
      <c r="AY285" s="188" t="s">
        <v>143</v>
      </c>
    </row>
    <row r="286" s="2" customFormat="1">
      <c r="A286" s="38"/>
      <c r="B286" s="172"/>
      <c r="C286" s="173" t="s">
        <v>447</v>
      </c>
      <c r="D286" s="173" t="s">
        <v>145</v>
      </c>
      <c r="E286" s="174" t="s">
        <v>448</v>
      </c>
      <c r="F286" s="175" t="s">
        <v>449</v>
      </c>
      <c r="G286" s="176" t="s">
        <v>148</v>
      </c>
      <c r="H286" s="177">
        <v>4</v>
      </c>
      <c r="I286" s="178"/>
      <c r="J286" s="179">
        <f>ROUND(I286*H286,2)</f>
        <v>0</v>
      </c>
      <c r="K286" s="175" t="s">
        <v>149</v>
      </c>
      <c r="L286" s="39"/>
      <c r="M286" s="180" t="s">
        <v>3</v>
      </c>
      <c r="N286" s="181" t="s">
        <v>43</v>
      </c>
      <c r="O286" s="72"/>
      <c r="P286" s="182">
        <f>O286*H286</f>
        <v>0</v>
      </c>
      <c r="Q286" s="182">
        <v>0</v>
      </c>
      <c r="R286" s="182">
        <f>Q286*H286</f>
        <v>0</v>
      </c>
      <c r="S286" s="182">
        <v>0.059999999999999998</v>
      </c>
      <c r="T286" s="183">
        <f>S286*H286</f>
        <v>0.23999999999999999</v>
      </c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R286" s="184" t="s">
        <v>150</v>
      </c>
      <c r="AT286" s="184" t="s">
        <v>145</v>
      </c>
      <c r="AU286" s="184" t="s">
        <v>81</v>
      </c>
      <c r="AY286" s="19" t="s">
        <v>143</v>
      </c>
      <c r="BE286" s="185">
        <f>IF(N286="základní",J286,0)</f>
        <v>0</v>
      </c>
      <c r="BF286" s="185">
        <f>IF(N286="snížená",J286,0)</f>
        <v>0</v>
      </c>
      <c r="BG286" s="185">
        <f>IF(N286="zákl. přenesená",J286,0)</f>
        <v>0</v>
      </c>
      <c r="BH286" s="185">
        <f>IF(N286="sníž. přenesená",J286,0)</f>
        <v>0</v>
      </c>
      <c r="BI286" s="185">
        <f>IF(N286="nulová",J286,0)</f>
        <v>0</v>
      </c>
      <c r="BJ286" s="19" t="s">
        <v>79</v>
      </c>
      <c r="BK286" s="185">
        <f>ROUND(I286*H286,2)</f>
        <v>0</v>
      </c>
      <c r="BL286" s="19" t="s">
        <v>150</v>
      </c>
      <c r="BM286" s="184" t="s">
        <v>450</v>
      </c>
    </row>
    <row r="287" s="13" customFormat="1">
      <c r="A287" s="13"/>
      <c r="B287" s="186"/>
      <c r="C287" s="13"/>
      <c r="D287" s="187" t="s">
        <v>152</v>
      </c>
      <c r="E287" s="188" t="s">
        <v>3</v>
      </c>
      <c r="F287" s="189" t="s">
        <v>451</v>
      </c>
      <c r="G287" s="13"/>
      <c r="H287" s="190">
        <v>4</v>
      </c>
      <c r="I287" s="191"/>
      <c r="J287" s="13"/>
      <c r="K287" s="13"/>
      <c r="L287" s="186"/>
      <c r="M287" s="192"/>
      <c r="N287" s="193"/>
      <c r="O287" s="193"/>
      <c r="P287" s="193"/>
      <c r="Q287" s="193"/>
      <c r="R287" s="193"/>
      <c r="S287" s="193"/>
      <c r="T287" s="194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188" t="s">
        <v>152</v>
      </c>
      <c r="AU287" s="188" t="s">
        <v>81</v>
      </c>
      <c r="AV287" s="13" t="s">
        <v>81</v>
      </c>
      <c r="AW287" s="13" t="s">
        <v>34</v>
      </c>
      <c r="AX287" s="13" t="s">
        <v>79</v>
      </c>
      <c r="AY287" s="188" t="s">
        <v>143</v>
      </c>
    </row>
    <row r="288" s="2" customFormat="1">
      <c r="A288" s="38"/>
      <c r="B288" s="172"/>
      <c r="C288" s="173" t="s">
        <v>452</v>
      </c>
      <c r="D288" s="173" t="s">
        <v>145</v>
      </c>
      <c r="E288" s="174" t="s">
        <v>453</v>
      </c>
      <c r="F288" s="175" t="s">
        <v>454</v>
      </c>
      <c r="G288" s="176" t="s">
        <v>148</v>
      </c>
      <c r="H288" s="177">
        <v>3.6000000000000001</v>
      </c>
      <c r="I288" s="178"/>
      <c r="J288" s="179">
        <f>ROUND(I288*H288,2)</f>
        <v>0</v>
      </c>
      <c r="K288" s="175" t="s">
        <v>149</v>
      </c>
      <c r="L288" s="39"/>
      <c r="M288" s="180" t="s">
        <v>3</v>
      </c>
      <c r="N288" s="181" t="s">
        <v>43</v>
      </c>
      <c r="O288" s="72"/>
      <c r="P288" s="182">
        <f>O288*H288</f>
        <v>0</v>
      </c>
      <c r="Q288" s="182">
        <v>0</v>
      </c>
      <c r="R288" s="182">
        <f>Q288*H288</f>
        <v>0</v>
      </c>
      <c r="S288" s="182">
        <v>0.075999999999999998</v>
      </c>
      <c r="T288" s="183">
        <f>S288*H288</f>
        <v>0.27360000000000001</v>
      </c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R288" s="184" t="s">
        <v>150</v>
      </c>
      <c r="AT288" s="184" t="s">
        <v>145</v>
      </c>
      <c r="AU288" s="184" t="s">
        <v>81</v>
      </c>
      <c r="AY288" s="19" t="s">
        <v>143</v>
      </c>
      <c r="BE288" s="185">
        <f>IF(N288="základní",J288,0)</f>
        <v>0</v>
      </c>
      <c r="BF288" s="185">
        <f>IF(N288="snížená",J288,0)</f>
        <v>0</v>
      </c>
      <c r="BG288" s="185">
        <f>IF(N288="zákl. přenesená",J288,0)</f>
        <v>0</v>
      </c>
      <c r="BH288" s="185">
        <f>IF(N288="sníž. přenesená",J288,0)</f>
        <v>0</v>
      </c>
      <c r="BI288" s="185">
        <f>IF(N288="nulová",J288,0)</f>
        <v>0</v>
      </c>
      <c r="BJ288" s="19" t="s">
        <v>79</v>
      </c>
      <c r="BK288" s="185">
        <f>ROUND(I288*H288,2)</f>
        <v>0</v>
      </c>
      <c r="BL288" s="19" t="s">
        <v>150</v>
      </c>
      <c r="BM288" s="184" t="s">
        <v>455</v>
      </c>
    </row>
    <row r="289" s="13" customFormat="1">
      <c r="A289" s="13"/>
      <c r="B289" s="186"/>
      <c r="C289" s="13"/>
      <c r="D289" s="187" t="s">
        <v>152</v>
      </c>
      <c r="E289" s="188" t="s">
        <v>3</v>
      </c>
      <c r="F289" s="189" t="s">
        <v>456</v>
      </c>
      <c r="G289" s="13"/>
      <c r="H289" s="190">
        <v>3.6000000000000001</v>
      </c>
      <c r="I289" s="191"/>
      <c r="J289" s="13"/>
      <c r="K289" s="13"/>
      <c r="L289" s="186"/>
      <c r="M289" s="192"/>
      <c r="N289" s="193"/>
      <c r="O289" s="193"/>
      <c r="P289" s="193"/>
      <c r="Q289" s="193"/>
      <c r="R289" s="193"/>
      <c r="S289" s="193"/>
      <c r="T289" s="194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188" t="s">
        <v>152</v>
      </c>
      <c r="AU289" s="188" t="s">
        <v>81</v>
      </c>
      <c r="AV289" s="13" t="s">
        <v>81</v>
      </c>
      <c r="AW289" s="13" t="s">
        <v>34</v>
      </c>
      <c r="AX289" s="13" t="s">
        <v>79</v>
      </c>
      <c r="AY289" s="188" t="s">
        <v>143</v>
      </c>
    </row>
    <row r="290" s="2" customFormat="1">
      <c r="A290" s="38"/>
      <c r="B290" s="172"/>
      <c r="C290" s="173" t="s">
        <v>457</v>
      </c>
      <c r="D290" s="173" t="s">
        <v>145</v>
      </c>
      <c r="E290" s="174" t="s">
        <v>458</v>
      </c>
      <c r="F290" s="175" t="s">
        <v>459</v>
      </c>
      <c r="G290" s="176" t="s">
        <v>156</v>
      </c>
      <c r="H290" s="177">
        <v>0.47299999999999998</v>
      </c>
      <c r="I290" s="178"/>
      <c r="J290" s="179">
        <f>ROUND(I290*H290,2)</f>
        <v>0</v>
      </c>
      <c r="K290" s="175" t="s">
        <v>149</v>
      </c>
      <c r="L290" s="39"/>
      <c r="M290" s="180" t="s">
        <v>3</v>
      </c>
      <c r="N290" s="181" t="s">
        <v>43</v>
      </c>
      <c r="O290" s="72"/>
      <c r="P290" s="182">
        <f>O290*H290</f>
        <v>0</v>
      </c>
      <c r="Q290" s="182">
        <v>0</v>
      </c>
      <c r="R290" s="182">
        <f>Q290*H290</f>
        <v>0</v>
      </c>
      <c r="S290" s="182">
        <v>2</v>
      </c>
      <c r="T290" s="183">
        <f>S290*H290</f>
        <v>0.94599999999999995</v>
      </c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R290" s="184" t="s">
        <v>150</v>
      </c>
      <c r="AT290" s="184" t="s">
        <v>145</v>
      </c>
      <c r="AU290" s="184" t="s">
        <v>81</v>
      </c>
      <c r="AY290" s="19" t="s">
        <v>143</v>
      </c>
      <c r="BE290" s="185">
        <f>IF(N290="základní",J290,0)</f>
        <v>0</v>
      </c>
      <c r="BF290" s="185">
        <f>IF(N290="snížená",J290,0)</f>
        <v>0</v>
      </c>
      <c r="BG290" s="185">
        <f>IF(N290="zákl. přenesená",J290,0)</f>
        <v>0</v>
      </c>
      <c r="BH290" s="185">
        <f>IF(N290="sníž. přenesená",J290,0)</f>
        <v>0</v>
      </c>
      <c r="BI290" s="185">
        <f>IF(N290="nulová",J290,0)</f>
        <v>0</v>
      </c>
      <c r="BJ290" s="19" t="s">
        <v>79</v>
      </c>
      <c r="BK290" s="185">
        <f>ROUND(I290*H290,2)</f>
        <v>0</v>
      </c>
      <c r="BL290" s="19" t="s">
        <v>150</v>
      </c>
      <c r="BM290" s="184" t="s">
        <v>460</v>
      </c>
    </row>
    <row r="291" s="13" customFormat="1">
      <c r="A291" s="13"/>
      <c r="B291" s="186"/>
      <c r="C291" s="13"/>
      <c r="D291" s="187" t="s">
        <v>152</v>
      </c>
      <c r="E291" s="188" t="s">
        <v>3</v>
      </c>
      <c r="F291" s="189" t="s">
        <v>461</v>
      </c>
      <c r="G291" s="13"/>
      <c r="H291" s="190">
        <v>0.47299999999999998</v>
      </c>
      <c r="I291" s="191"/>
      <c r="J291" s="13"/>
      <c r="K291" s="13"/>
      <c r="L291" s="186"/>
      <c r="M291" s="192"/>
      <c r="N291" s="193"/>
      <c r="O291" s="193"/>
      <c r="P291" s="193"/>
      <c r="Q291" s="193"/>
      <c r="R291" s="193"/>
      <c r="S291" s="193"/>
      <c r="T291" s="194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188" t="s">
        <v>152</v>
      </c>
      <c r="AU291" s="188" t="s">
        <v>81</v>
      </c>
      <c r="AV291" s="13" t="s">
        <v>81</v>
      </c>
      <c r="AW291" s="13" t="s">
        <v>34</v>
      </c>
      <c r="AX291" s="13" t="s">
        <v>79</v>
      </c>
      <c r="AY291" s="188" t="s">
        <v>143</v>
      </c>
    </row>
    <row r="292" s="2" customFormat="1">
      <c r="A292" s="38"/>
      <c r="B292" s="172"/>
      <c r="C292" s="173" t="s">
        <v>462</v>
      </c>
      <c r="D292" s="173" t="s">
        <v>145</v>
      </c>
      <c r="E292" s="174" t="s">
        <v>463</v>
      </c>
      <c r="F292" s="175" t="s">
        <v>464</v>
      </c>
      <c r="G292" s="176" t="s">
        <v>286</v>
      </c>
      <c r="H292" s="177">
        <v>7.5</v>
      </c>
      <c r="I292" s="178"/>
      <c r="J292" s="179">
        <f>ROUND(I292*H292,2)</f>
        <v>0</v>
      </c>
      <c r="K292" s="175" t="s">
        <v>149</v>
      </c>
      <c r="L292" s="39"/>
      <c r="M292" s="180" t="s">
        <v>3</v>
      </c>
      <c r="N292" s="181" t="s">
        <v>43</v>
      </c>
      <c r="O292" s="72"/>
      <c r="P292" s="182">
        <f>O292*H292</f>
        <v>0</v>
      </c>
      <c r="Q292" s="182">
        <v>0</v>
      </c>
      <c r="R292" s="182">
        <f>Q292*H292</f>
        <v>0</v>
      </c>
      <c r="S292" s="182">
        <v>0.012</v>
      </c>
      <c r="T292" s="183">
        <f>S292*H292</f>
        <v>0.089999999999999997</v>
      </c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R292" s="184" t="s">
        <v>150</v>
      </c>
      <c r="AT292" s="184" t="s">
        <v>145</v>
      </c>
      <c r="AU292" s="184" t="s">
        <v>81</v>
      </c>
      <c r="AY292" s="19" t="s">
        <v>143</v>
      </c>
      <c r="BE292" s="185">
        <f>IF(N292="základní",J292,0)</f>
        <v>0</v>
      </c>
      <c r="BF292" s="185">
        <f>IF(N292="snížená",J292,0)</f>
        <v>0</v>
      </c>
      <c r="BG292" s="185">
        <f>IF(N292="zákl. přenesená",J292,0)</f>
        <v>0</v>
      </c>
      <c r="BH292" s="185">
        <f>IF(N292="sníž. přenesená",J292,0)</f>
        <v>0</v>
      </c>
      <c r="BI292" s="185">
        <f>IF(N292="nulová",J292,0)</f>
        <v>0</v>
      </c>
      <c r="BJ292" s="19" t="s">
        <v>79</v>
      </c>
      <c r="BK292" s="185">
        <f>ROUND(I292*H292,2)</f>
        <v>0</v>
      </c>
      <c r="BL292" s="19" t="s">
        <v>150</v>
      </c>
      <c r="BM292" s="184" t="s">
        <v>465</v>
      </c>
    </row>
    <row r="293" s="13" customFormat="1">
      <c r="A293" s="13"/>
      <c r="B293" s="186"/>
      <c r="C293" s="13"/>
      <c r="D293" s="187" t="s">
        <v>152</v>
      </c>
      <c r="E293" s="188" t="s">
        <v>3</v>
      </c>
      <c r="F293" s="189" t="s">
        <v>466</v>
      </c>
      <c r="G293" s="13"/>
      <c r="H293" s="190">
        <v>7.5</v>
      </c>
      <c r="I293" s="191"/>
      <c r="J293" s="13"/>
      <c r="K293" s="13"/>
      <c r="L293" s="186"/>
      <c r="M293" s="192"/>
      <c r="N293" s="193"/>
      <c r="O293" s="193"/>
      <c r="P293" s="193"/>
      <c r="Q293" s="193"/>
      <c r="R293" s="193"/>
      <c r="S293" s="193"/>
      <c r="T293" s="194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188" t="s">
        <v>152</v>
      </c>
      <c r="AU293" s="188" t="s">
        <v>81</v>
      </c>
      <c r="AV293" s="13" t="s">
        <v>81</v>
      </c>
      <c r="AW293" s="13" t="s">
        <v>34</v>
      </c>
      <c r="AX293" s="13" t="s">
        <v>79</v>
      </c>
      <c r="AY293" s="188" t="s">
        <v>143</v>
      </c>
    </row>
    <row r="294" s="2" customFormat="1" ht="33" customHeight="1">
      <c r="A294" s="38"/>
      <c r="B294" s="172"/>
      <c r="C294" s="173" t="s">
        <v>467</v>
      </c>
      <c r="D294" s="173" t="s">
        <v>145</v>
      </c>
      <c r="E294" s="174" t="s">
        <v>468</v>
      </c>
      <c r="F294" s="175" t="s">
        <v>469</v>
      </c>
      <c r="G294" s="176" t="s">
        <v>148</v>
      </c>
      <c r="H294" s="177">
        <v>24.07</v>
      </c>
      <c r="I294" s="178"/>
      <c r="J294" s="179">
        <f>ROUND(I294*H294,2)</f>
        <v>0</v>
      </c>
      <c r="K294" s="175" t="s">
        <v>149</v>
      </c>
      <c r="L294" s="39"/>
      <c r="M294" s="180" t="s">
        <v>3</v>
      </c>
      <c r="N294" s="181" t="s">
        <v>43</v>
      </c>
      <c r="O294" s="72"/>
      <c r="P294" s="182">
        <f>O294*H294</f>
        <v>0</v>
      </c>
      <c r="Q294" s="182">
        <v>0</v>
      </c>
      <c r="R294" s="182">
        <f>Q294*H294</f>
        <v>0</v>
      </c>
      <c r="S294" s="182">
        <v>0.01</v>
      </c>
      <c r="T294" s="183">
        <f>S294*H294</f>
        <v>0.2407</v>
      </c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R294" s="184" t="s">
        <v>150</v>
      </c>
      <c r="AT294" s="184" t="s">
        <v>145</v>
      </c>
      <c r="AU294" s="184" t="s">
        <v>81</v>
      </c>
      <c r="AY294" s="19" t="s">
        <v>143</v>
      </c>
      <c r="BE294" s="185">
        <f>IF(N294="základní",J294,0)</f>
        <v>0</v>
      </c>
      <c r="BF294" s="185">
        <f>IF(N294="snížená",J294,0)</f>
        <v>0</v>
      </c>
      <c r="BG294" s="185">
        <f>IF(N294="zákl. přenesená",J294,0)</f>
        <v>0</v>
      </c>
      <c r="BH294" s="185">
        <f>IF(N294="sníž. přenesená",J294,0)</f>
        <v>0</v>
      </c>
      <c r="BI294" s="185">
        <f>IF(N294="nulová",J294,0)</f>
        <v>0</v>
      </c>
      <c r="BJ294" s="19" t="s">
        <v>79</v>
      </c>
      <c r="BK294" s="185">
        <f>ROUND(I294*H294,2)</f>
        <v>0</v>
      </c>
      <c r="BL294" s="19" t="s">
        <v>150</v>
      </c>
      <c r="BM294" s="184" t="s">
        <v>470</v>
      </c>
    </row>
    <row r="295" s="13" customFormat="1">
      <c r="A295" s="13"/>
      <c r="B295" s="186"/>
      <c r="C295" s="13"/>
      <c r="D295" s="187" t="s">
        <v>152</v>
      </c>
      <c r="E295" s="188" t="s">
        <v>3</v>
      </c>
      <c r="F295" s="189" t="s">
        <v>471</v>
      </c>
      <c r="G295" s="13"/>
      <c r="H295" s="190">
        <v>24.07</v>
      </c>
      <c r="I295" s="191"/>
      <c r="J295" s="13"/>
      <c r="K295" s="13"/>
      <c r="L295" s="186"/>
      <c r="M295" s="192"/>
      <c r="N295" s="193"/>
      <c r="O295" s="193"/>
      <c r="P295" s="193"/>
      <c r="Q295" s="193"/>
      <c r="R295" s="193"/>
      <c r="S295" s="193"/>
      <c r="T295" s="194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188" t="s">
        <v>152</v>
      </c>
      <c r="AU295" s="188" t="s">
        <v>81</v>
      </c>
      <c r="AV295" s="13" t="s">
        <v>81</v>
      </c>
      <c r="AW295" s="13" t="s">
        <v>34</v>
      </c>
      <c r="AX295" s="13" t="s">
        <v>79</v>
      </c>
      <c r="AY295" s="188" t="s">
        <v>143</v>
      </c>
    </row>
    <row r="296" s="2" customFormat="1">
      <c r="A296" s="38"/>
      <c r="B296" s="172"/>
      <c r="C296" s="173" t="s">
        <v>472</v>
      </c>
      <c r="D296" s="173" t="s">
        <v>145</v>
      </c>
      <c r="E296" s="174" t="s">
        <v>473</v>
      </c>
      <c r="F296" s="175" t="s">
        <v>474</v>
      </c>
      <c r="G296" s="176" t="s">
        <v>148</v>
      </c>
      <c r="H296" s="177">
        <v>61.450000000000003</v>
      </c>
      <c r="I296" s="178"/>
      <c r="J296" s="179">
        <f>ROUND(I296*H296,2)</f>
        <v>0</v>
      </c>
      <c r="K296" s="175" t="s">
        <v>149</v>
      </c>
      <c r="L296" s="39"/>
      <c r="M296" s="180" t="s">
        <v>3</v>
      </c>
      <c r="N296" s="181" t="s">
        <v>43</v>
      </c>
      <c r="O296" s="72"/>
      <c r="P296" s="182">
        <f>O296*H296</f>
        <v>0</v>
      </c>
      <c r="Q296" s="182">
        <v>0</v>
      </c>
      <c r="R296" s="182">
        <f>Q296*H296</f>
        <v>0</v>
      </c>
      <c r="S296" s="182">
        <v>0.01</v>
      </c>
      <c r="T296" s="183">
        <f>S296*H296</f>
        <v>0.61450000000000005</v>
      </c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R296" s="184" t="s">
        <v>150</v>
      </c>
      <c r="AT296" s="184" t="s">
        <v>145</v>
      </c>
      <c r="AU296" s="184" t="s">
        <v>81</v>
      </c>
      <c r="AY296" s="19" t="s">
        <v>143</v>
      </c>
      <c r="BE296" s="185">
        <f>IF(N296="základní",J296,0)</f>
        <v>0</v>
      </c>
      <c r="BF296" s="185">
        <f>IF(N296="snížená",J296,0)</f>
        <v>0</v>
      </c>
      <c r="BG296" s="185">
        <f>IF(N296="zákl. přenesená",J296,0)</f>
        <v>0</v>
      </c>
      <c r="BH296" s="185">
        <f>IF(N296="sníž. přenesená",J296,0)</f>
        <v>0</v>
      </c>
      <c r="BI296" s="185">
        <f>IF(N296="nulová",J296,0)</f>
        <v>0</v>
      </c>
      <c r="BJ296" s="19" t="s">
        <v>79</v>
      </c>
      <c r="BK296" s="185">
        <f>ROUND(I296*H296,2)</f>
        <v>0</v>
      </c>
      <c r="BL296" s="19" t="s">
        <v>150</v>
      </c>
      <c r="BM296" s="184" t="s">
        <v>475</v>
      </c>
    </row>
    <row r="297" s="13" customFormat="1">
      <c r="A297" s="13"/>
      <c r="B297" s="186"/>
      <c r="C297" s="13"/>
      <c r="D297" s="187" t="s">
        <v>152</v>
      </c>
      <c r="E297" s="188" t="s">
        <v>3</v>
      </c>
      <c r="F297" s="189" t="s">
        <v>476</v>
      </c>
      <c r="G297" s="13"/>
      <c r="H297" s="190">
        <v>61.450000000000003</v>
      </c>
      <c r="I297" s="191"/>
      <c r="J297" s="13"/>
      <c r="K297" s="13"/>
      <c r="L297" s="186"/>
      <c r="M297" s="192"/>
      <c r="N297" s="193"/>
      <c r="O297" s="193"/>
      <c r="P297" s="193"/>
      <c r="Q297" s="193"/>
      <c r="R297" s="193"/>
      <c r="S297" s="193"/>
      <c r="T297" s="194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188" t="s">
        <v>152</v>
      </c>
      <c r="AU297" s="188" t="s">
        <v>81</v>
      </c>
      <c r="AV297" s="13" t="s">
        <v>81</v>
      </c>
      <c r="AW297" s="13" t="s">
        <v>34</v>
      </c>
      <c r="AX297" s="13" t="s">
        <v>79</v>
      </c>
      <c r="AY297" s="188" t="s">
        <v>143</v>
      </c>
    </row>
    <row r="298" s="2" customFormat="1">
      <c r="A298" s="38"/>
      <c r="B298" s="172"/>
      <c r="C298" s="173" t="s">
        <v>477</v>
      </c>
      <c r="D298" s="173" t="s">
        <v>145</v>
      </c>
      <c r="E298" s="174" t="s">
        <v>478</v>
      </c>
      <c r="F298" s="175" t="s">
        <v>479</v>
      </c>
      <c r="G298" s="176" t="s">
        <v>148</v>
      </c>
      <c r="H298" s="177">
        <v>184.315</v>
      </c>
      <c r="I298" s="178"/>
      <c r="J298" s="179">
        <f>ROUND(I298*H298,2)</f>
        <v>0</v>
      </c>
      <c r="K298" s="175" t="s">
        <v>149</v>
      </c>
      <c r="L298" s="39"/>
      <c r="M298" s="180" t="s">
        <v>3</v>
      </c>
      <c r="N298" s="181" t="s">
        <v>43</v>
      </c>
      <c r="O298" s="72"/>
      <c r="P298" s="182">
        <f>O298*H298</f>
        <v>0</v>
      </c>
      <c r="Q298" s="182">
        <v>0</v>
      </c>
      <c r="R298" s="182">
        <f>Q298*H298</f>
        <v>0</v>
      </c>
      <c r="S298" s="182">
        <v>0.01</v>
      </c>
      <c r="T298" s="183">
        <f>S298*H298</f>
        <v>1.8431500000000001</v>
      </c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R298" s="184" t="s">
        <v>150</v>
      </c>
      <c r="AT298" s="184" t="s">
        <v>145</v>
      </c>
      <c r="AU298" s="184" t="s">
        <v>81</v>
      </c>
      <c r="AY298" s="19" t="s">
        <v>143</v>
      </c>
      <c r="BE298" s="185">
        <f>IF(N298="základní",J298,0)</f>
        <v>0</v>
      </c>
      <c r="BF298" s="185">
        <f>IF(N298="snížená",J298,0)</f>
        <v>0</v>
      </c>
      <c r="BG298" s="185">
        <f>IF(N298="zákl. přenesená",J298,0)</f>
        <v>0</v>
      </c>
      <c r="BH298" s="185">
        <f>IF(N298="sníž. přenesená",J298,0)</f>
        <v>0</v>
      </c>
      <c r="BI298" s="185">
        <f>IF(N298="nulová",J298,0)</f>
        <v>0</v>
      </c>
      <c r="BJ298" s="19" t="s">
        <v>79</v>
      </c>
      <c r="BK298" s="185">
        <f>ROUND(I298*H298,2)</f>
        <v>0</v>
      </c>
      <c r="BL298" s="19" t="s">
        <v>150</v>
      </c>
      <c r="BM298" s="184" t="s">
        <v>480</v>
      </c>
    </row>
    <row r="299" s="13" customFormat="1">
      <c r="A299" s="13"/>
      <c r="B299" s="186"/>
      <c r="C299" s="13"/>
      <c r="D299" s="187" t="s">
        <v>152</v>
      </c>
      <c r="E299" s="188" t="s">
        <v>3</v>
      </c>
      <c r="F299" s="189" t="s">
        <v>240</v>
      </c>
      <c r="G299" s="13"/>
      <c r="H299" s="190">
        <v>96.040000000000006</v>
      </c>
      <c r="I299" s="191"/>
      <c r="J299" s="13"/>
      <c r="K299" s="13"/>
      <c r="L299" s="186"/>
      <c r="M299" s="192"/>
      <c r="N299" s="193"/>
      <c r="O299" s="193"/>
      <c r="P299" s="193"/>
      <c r="Q299" s="193"/>
      <c r="R299" s="193"/>
      <c r="S299" s="193"/>
      <c r="T299" s="194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188" t="s">
        <v>152</v>
      </c>
      <c r="AU299" s="188" t="s">
        <v>81</v>
      </c>
      <c r="AV299" s="13" t="s">
        <v>81</v>
      </c>
      <c r="AW299" s="13" t="s">
        <v>34</v>
      </c>
      <c r="AX299" s="13" t="s">
        <v>72</v>
      </c>
      <c r="AY299" s="188" t="s">
        <v>143</v>
      </c>
    </row>
    <row r="300" s="13" customFormat="1">
      <c r="A300" s="13"/>
      <c r="B300" s="186"/>
      <c r="C300" s="13"/>
      <c r="D300" s="187" t="s">
        <v>152</v>
      </c>
      <c r="E300" s="188" t="s">
        <v>3</v>
      </c>
      <c r="F300" s="189" t="s">
        <v>270</v>
      </c>
      <c r="G300" s="13"/>
      <c r="H300" s="190">
        <v>49.375</v>
      </c>
      <c r="I300" s="191"/>
      <c r="J300" s="13"/>
      <c r="K300" s="13"/>
      <c r="L300" s="186"/>
      <c r="M300" s="192"/>
      <c r="N300" s="193"/>
      <c r="O300" s="193"/>
      <c r="P300" s="193"/>
      <c r="Q300" s="193"/>
      <c r="R300" s="193"/>
      <c r="S300" s="193"/>
      <c r="T300" s="194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188" t="s">
        <v>152</v>
      </c>
      <c r="AU300" s="188" t="s">
        <v>81</v>
      </c>
      <c r="AV300" s="13" t="s">
        <v>81</v>
      </c>
      <c r="AW300" s="13" t="s">
        <v>34</v>
      </c>
      <c r="AX300" s="13" t="s">
        <v>72</v>
      </c>
      <c r="AY300" s="188" t="s">
        <v>143</v>
      </c>
    </row>
    <row r="301" s="13" customFormat="1">
      <c r="A301" s="13"/>
      <c r="B301" s="186"/>
      <c r="C301" s="13"/>
      <c r="D301" s="187" t="s">
        <v>152</v>
      </c>
      <c r="E301" s="188" t="s">
        <v>3</v>
      </c>
      <c r="F301" s="189" t="s">
        <v>245</v>
      </c>
      <c r="G301" s="13"/>
      <c r="H301" s="190">
        <v>38.899999999999999</v>
      </c>
      <c r="I301" s="191"/>
      <c r="J301" s="13"/>
      <c r="K301" s="13"/>
      <c r="L301" s="186"/>
      <c r="M301" s="192"/>
      <c r="N301" s="193"/>
      <c r="O301" s="193"/>
      <c r="P301" s="193"/>
      <c r="Q301" s="193"/>
      <c r="R301" s="193"/>
      <c r="S301" s="193"/>
      <c r="T301" s="194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188" t="s">
        <v>152</v>
      </c>
      <c r="AU301" s="188" t="s">
        <v>81</v>
      </c>
      <c r="AV301" s="13" t="s">
        <v>81</v>
      </c>
      <c r="AW301" s="13" t="s">
        <v>34</v>
      </c>
      <c r="AX301" s="13" t="s">
        <v>72</v>
      </c>
      <c r="AY301" s="188" t="s">
        <v>143</v>
      </c>
    </row>
    <row r="302" s="15" customFormat="1">
      <c r="A302" s="15"/>
      <c r="B302" s="203"/>
      <c r="C302" s="15"/>
      <c r="D302" s="187" t="s">
        <v>152</v>
      </c>
      <c r="E302" s="204" t="s">
        <v>3</v>
      </c>
      <c r="F302" s="205" t="s">
        <v>265</v>
      </c>
      <c r="G302" s="15"/>
      <c r="H302" s="206">
        <v>184.31500000000003</v>
      </c>
      <c r="I302" s="207"/>
      <c r="J302" s="15"/>
      <c r="K302" s="15"/>
      <c r="L302" s="203"/>
      <c r="M302" s="208"/>
      <c r="N302" s="209"/>
      <c r="O302" s="209"/>
      <c r="P302" s="209"/>
      <c r="Q302" s="209"/>
      <c r="R302" s="209"/>
      <c r="S302" s="209"/>
      <c r="T302" s="210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T302" s="204" t="s">
        <v>152</v>
      </c>
      <c r="AU302" s="204" t="s">
        <v>81</v>
      </c>
      <c r="AV302" s="15" t="s">
        <v>150</v>
      </c>
      <c r="AW302" s="15" t="s">
        <v>34</v>
      </c>
      <c r="AX302" s="15" t="s">
        <v>79</v>
      </c>
      <c r="AY302" s="204" t="s">
        <v>143</v>
      </c>
    </row>
    <row r="303" s="2" customFormat="1" ht="44.25" customHeight="1">
      <c r="A303" s="38"/>
      <c r="B303" s="172"/>
      <c r="C303" s="173" t="s">
        <v>481</v>
      </c>
      <c r="D303" s="173" t="s">
        <v>145</v>
      </c>
      <c r="E303" s="174" t="s">
        <v>482</v>
      </c>
      <c r="F303" s="175" t="s">
        <v>483</v>
      </c>
      <c r="G303" s="176" t="s">
        <v>148</v>
      </c>
      <c r="H303" s="177">
        <v>191.291</v>
      </c>
      <c r="I303" s="178"/>
      <c r="J303" s="179">
        <f>ROUND(I303*H303,2)</f>
        <v>0</v>
      </c>
      <c r="K303" s="175" t="s">
        <v>149</v>
      </c>
      <c r="L303" s="39"/>
      <c r="M303" s="180" t="s">
        <v>3</v>
      </c>
      <c r="N303" s="181" t="s">
        <v>43</v>
      </c>
      <c r="O303" s="72"/>
      <c r="P303" s="182">
        <f>O303*H303</f>
        <v>0</v>
      </c>
      <c r="Q303" s="182">
        <v>0</v>
      </c>
      <c r="R303" s="182">
        <f>Q303*H303</f>
        <v>0</v>
      </c>
      <c r="S303" s="182">
        <v>0.016</v>
      </c>
      <c r="T303" s="183">
        <f>S303*H303</f>
        <v>3.0606559999999998</v>
      </c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R303" s="184" t="s">
        <v>150</v>
      </c>
      <c r="AT303" s="184" t="s">
        <v>145</v>
      </c>
      <c r="AU303" s="184" t="s">
        <v>81</v>
      </c>
      <c r="AY303" s="19" t="s">
        <v>143</v>
      </c>
      <c r="BE303" s="185">
        <f>IF(N303="základní",J303,0)</f>
        <v>0</v>
      </c>
      <c r="BF303" s="185">
        <f>IF(N303="snížená",J303,0)</f>
        <v>0</v>
      </c>
      <c r="BG303" s="185">
        <f>IF(N303="zákl. přenesená",J303,0)</f>
        <v>0</v>
      </c>
      <c r="BH303" s="185">
        <f>IF(N303="sníž. přenesená",J303,0)</f>
        <v>0</v>
      </c>
      <c r="BI303" s="185">
        <f>IF(N303="nulová",J303,0)</f>
        <v>0</v>
      </c>
      <c r="BJ303" s="19" t="s">
        <v>79</v>
      </c>
      <c r="BK303" s="185">
        <f>ROUND(I303*H303,2)</f>
        <v>0</v>
      </c>
      <c r="BL303" s="19" t="s">
        <v>150</v>
      </c>
      <c r="BM303" s="184" t="s">
        <v>484</v>
      </c>
    </row>
    <row r="304" s="13" customFormat="1">
      <c r="A304" s="13"/>
      <c r="B304" s="186"/>
      <c r="C304" s="13"/>
      <c r="D304" s="187" t="s">
        <v>152</v>
      </c>
      <c r="E304" s="188" t="s">
        <v>3</v>
      </c>
      <c r="F304" s="189" t="s">
        <v>298</v>
      </c>
      <c r="G304" s="13"/>
      <c r="H304" s="190">
        <v>89.099999999999994</v>
      </c>
      <c r="I304" s="191"/>
      <c r="J304" s="13"/>
      <c r="K304" s="13"/>
      <c r="L304" s="186"/>
      <c r="M304" s="192"/>
      <c r="N304" s="193"/>
      <c r="O304" s="193"/>
      <c r="P304" s="193"/>
      <c r="Q304" s="193"/>
      <c r="R304" s="193"/>
      <c r="S304" s="193"/>
      <c r="T304" s="194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188" t="s">
        <v>152</v>
      </c>
      <c r="AU304" s="188" t="s">
        <v>81</v>
      </c>
      <c r="AV304" s="13" t="s">
        <v>81</v>
      </c>
      <c r="AW304" s="13" t="s">
        <v>34</v>
      </c>
      <c r="AX304" s="13" t="s">
        <v>72</v>
      </c>
      <c r="AY304" s="188" t="s">
        <v>143</v>
      </c>
    </row>
    <row r="305" s="13" customFormat="1">
      <c r="A305" s="13"/>
      <c r="B305" s="186"/>
      <c r="C305" s="13"/>
      <c r="D305" s="187" t="s">
        <v>152</v>
      </c>
      <c r="E305" s="188" t="s">
        <v>3</v>
      </c>
      <c r="F305" s="189" t="s">
        <v>299</v>
      </c>
      <c r="G305" s="13"/>
      <c r="H305" s="190">
        <v>-1.44</v>
      </c>
      <c r="I305" s="191"/>
      <c r="J305" s="13"/>
      <c r="K305" s="13"/>
      <c r="L305" s="186"/>
      <c r="M305" s="192"/>
      <c r="N305" s="193"/>
      <c r="O305" s="193"/>
      <c r="P305" s="193"/>
      <c r="Q305" s="193"/>
      <c r="R305" s="193"/>
      <c r="S305" s="193"/>
      <c r="T305" s="194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188" t="s">
        <v>152</v>
      </c>
      <c r="AU305" s="188" t="s">
        <v>81</v>
      </c>
      <c r="AV305" s="13" t="s">
        <v>81</v>
      </c>
      <c r="AW305" s="13" t="s">
        <v>34</v>
      </c>
      <c r="AX305" s="13" t="s">
        <v>72</v>
      </c>
      <c r="AY305" s="188" t="s">
        <v>143</v>
      </c>
    </row>
    <row r="306" s="13" customFormat="1">
      <c r="A306" s="13"/>
      <c r="B306" s="186"/>
      <c r="C306" s="13"/>
      <c r="D306" s="187" t="s">
        <v>152</v>
      </c>
      <c r="E306" s="188" t="s">
        <v>3</v>
      </c>
      <c r="F306" s="189" t="s">
        <v>300</v>
      </c>
      <c r="G306" s="13"/>
      <c r="H306" s="190">
        <v>-0.82199999999999995</v>
      </c>
      <c r="I306" s="191"/>
      <c r="J306" s="13"/>
      <c r="K306" s="13"/>
      <c r="L306" s="186"/>
      <c r="M306" s="192"/>
      <c r="N306" s="193"/>
      <c r="O306" s="193"/>
      <c r="P306" s="193"/>
      <c r="Q306" s="193"/>
      <c r="R306" s="193"/>
      <c r="S306" s="193"/>
      <c r="T306" s="194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188" t="s">
        <v>152</v>
      </c>
      <c r="AU306" s="188" t="s">
        <v>81</v>
      </c>
      <c r="AV306" s="13" t="s">
        <v>81</v>
      </c>
      <c r="AW306" s="13" t="s">
        <v>34</v>
      </c>
      <c r="AX306" s="13" t="s">
        <v>72</v>
      </c>
      <c r="AY306" s="188" t="s">
        <v>143</v>
      </c>
    </row>
    <row r="307" s="13" customFormat="1">
      <c r="A307" s="13"/>
      <c r="B307" s="186"/>
      <c r="C307" s="13"/>
      <c r="D307" s="187" t="s">
        <v>152</v>
      </c>
      <c r="E307" s="188" t="s">
        <v>3</v>
      </c>
      <c r="F307" s="189" t="s">
        <v>301</v>
      </c>
      <c r="G307" s="13"/>
      <c r="H307" s="190">
        <v>-2.2869999999999999</v>
      </c>
      <c r="I307" s="191"/>
      <c r="J307" s="13"/>
      <c r="K307" s="13"/>
      <c r="L307" s="186"/>
      <c r="M307" s="192"/>
      <c r="N307" s="193"/>
      <c r="O307" s="193"/>
      <c r="P307" s="193"/>
      <c r="Q307" s="193"/>
      <c r="R307" s="193"/>
      <c r="S307" s="193"/>
      <c r="T307" s="194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188" t="s">
        <v>152</v>
      </c>
      <c r="AU307" s="188" t="s">
        <v>81</v>
      </c>
      <c r="AV307" s="13" t="s">
        <v>81</v>
      </c>
      <c r="AW307" s="13" t="s">
        <v>34</v>
      </c>
      <c r="AX307" s="13" t="s">
        <v>72</v>
      </c>
      <c r="AY307" s="188" t="s">
        <v>143</v>
      </c>
    </row>
    <row r="308" s="13" customFormat="1">
      <c r="A308" s="13"/>
      <c r="B308" s="186"/>
      <c r="C308" s="13"/>
      <c r="D308" s="187" t="s">
        <v>152</v>
      </c>
      <c r="E308" s="188" t="s">
        <v>3</v>
      </c>
      <c r="F308" s="189" t="s">
        <v>302</v>
      </c>
      <c r="G308" s="13"/>
      <c r="H308" s="190">
        <v>34.32</v>
      </c>
      <c r="I308" s="191"/>
      <c r="J308" s="13"/>
      <c r="K308" s="13"/>
      <c r="L308" s="186"/>
      <c r="M308" s="192"/>
      <c r="N308" s="193"/>
      <c r="O308" s="193"/>
      <c r="P308" s="193"/>
      <c r="Q308" s="193"/>
      <c r="R308" s="193"/>
      <c r="S308" s="193"/>
      <c r="T308" s="194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188" t="s">
        <v>152</v>
      </c>
      <c r="AU308" s="188" t="s">
        <v>81</v>
      </c>
      <c r="AV308" s="13" t="s">
        <v>81</v>
      </c>
      <c r="AW308" s="13" t="s">
        <v>34</v>
      </c>
      <c r="AX308" s="13" t="s">
        <v>72</v>
      </c>
      <c r="AY308" s="188" t="s">
        <v>143</v>
      </c>
    </row>
    <row r="309" s="13" customFormat="1">
      <c r="A309" s="13"/>
      <c r="B309" s="186"/>
      <c r="C309" s="13"/>
      <c r="D309" s="187" t="s">
        <v>152</v>
      </c>
      <c r="E309" s="188" t="s">
        <v>3</v>
      </c>
      <c r="F309" s="189" t="s">
        <v>303</v>
      </c>
      <c r="G309" s="13"/>
      <c r="H309" s="190">
        <v>-2.8799999999999999</v>
      </c>
      <c r="I309" s="191"/>
      <c r="J309" s="13"/>
      <c r="K309" s="13"/>
      <c r="L309" s="186"/>
      <c r="M309" s="192"/>
      <c r="N309" s="193"/>
      <c r="O309" s="193"/>
      <c r="P309" s="193"/>
      <c r="Q309" s="193"/>
      <c r="R309" s="193"/>
      <c r="S309" s="193"/>
      <c r="T309" s="194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188" t="s">
        <v>152</v>
      </c>
      <c r="AU309" s="188" t="s">
        <v>81</v>
      </c>
      <c r="AV309" s="13" t="s">
        <v>81</v>
      </c>
      <c r="AW309" s="13" t="s">
        <v>34</v>
      </c>
      <c r="AX309" s="13" t="s">
        <v>72</v>
      </c>
      <c r="AY309" s="188" t="s">
        <v>143</v>
      </c>
    </row>
    <row r="310" s="13" customFormat="1">
      <c r="A310" s="13"/>
      <c r="B310" s="186"/>
      <c r="C310" s="13"/>
      <c r="D310" s="187" t="s">
        <v>152</v>
      </c>
      <c r="E310" s="188" t="s">
        <v>3</v>
      </c>
      <c r="F310" s="189" t="s">
        <v>304</v>
      </c>
      <c r="G310" s="13"/>
      <c r="H310" s="190">
        <v>48</v>
      </c>
      <c r="I310" s="191"/>
      <c r="J310" s="13"/>
      <c r="K310" s="13"/>
      <c r="L310" s="186"/>
      <c r="M310" s="192"/>
      <c r="N310" s="193"/>
      <c r="O310" s="193"/>
      <c r="P310" s="193"/>
      <c r="Q310" s="193"/>
      <c r="R310" s="193"/>
      <c r="S310" s="193"/>
      <c r="T310" s="194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188" t="s">
        <v>152</v>
      </c>
      <c r="AU310" s="188" t="s">
        <v>81</v>
      </c>
      <c r="AV310" s="13" t="s">
        <v>81</v>
      </c>
      <c r="AW310" s="13" t="s">
        <v>34</v>
      </c>
      <c r="AX310" s="13" t="s">
        <v>72</v>
      </c>
      <c r="AY310" s="188" t="s">
        <v>143</v>
      </c>
    </row>
    <row r="311" s="13" customFormat="1">
      <c r="A311" s="13"/>
      <c r="B311" s="186"/>
      <c r="C311" s="13"/>
      <c r="D311" s="187" t="s">
        <v>152</v>
      </c>
      <c r="E311" s="188" t="s">
        <v>3</v>
      </c>
      <c r="F311" s="189" t="s">
        <v>305</v>
      </c>
      <c r="G311" s="13"/>
      <c r="H311" s="190">
        <v>29.399999999999999</v>
      </c>
      <c r="I311" s="191"/>
      <c r="J311" s="13"/>
      <c r="K311" s="13"/>
      <c r="L311" s="186"/>
      <c r="M311" s="192"/>
      <c r="N311" s="193"/>
      <c r="O311" s="193"/>
      <c r="P311" s="193"/>
      <c r="Q311" s="193"/>
      <c r="R311" s="193"/>
      <c r="S311" s="193"/>
      <c r="T311" s="194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188" t="s">
        <v>152</v>
      </c>
      <c r="AU311" s="188" t="s">
        <v>81</v>
      </c>
      <c r="AV311" s="13" t="s">
        <v>81</v>
      </c>
      <c r="AW311" s="13" t="s">
        <v>34</v>
      </c>
      <c r="AX311" s="13" t="s">
        <v>72</v>
      </c>
      <c r="AY311" s="188" t="s">
        <v>143</v>
      </c>
    </row>
    <row r="312" s="13" customFormat="1">
      <c r="A312" s="13"/>
      <c r="B312" s="186"/>
      <c r="C312" s="13"/>
      <c r="D312" s="187" t="s">
        <v>152</v>
      </c>
      <c r="E312" s="188" t="s">
        <v>3</v>
      </c>
      <c r="F312" s="189" t="s">
        <v>306</v>
      </c>
      <c r="G312" s="13"/>
      <c r="H312" s="190">
        <v>-2.1000000000000001</v>
      </c>
      <c r="I312" s="191"/>
      <c r="J312" s="13"/>
      <c r="K312" s="13"/>
      <c r="L312" s="186"/>
      <c r="M312" s="192"/>
      <c r="N312" s="193"/>
      <c r="O312" s="193"/>
      <c r="P312" s="193"/>
      <c r="Q312" s="193"/>
      <c r="R312" s="193"/>
      <c r="S312" s="193"/>
      <c r="T312" s="194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188" t="s">
        <v>152</v>
      </c>
      <c r="AU312" s="188" t="s">
        <v>81</v>
      </c>
      <c r="AV312" s="13" t="s">
        <v>81</v>
      </c>
      <c r="AW312" s="13" t="s">
        <v>34</v>
      </c>
      <c r="AX312" s="13" t="s">
        <v>72</v>
      </c>
      <c r="AY312" s="188" t="s">
        <v>143</v>
      </c>
    </row>
    <row r="313" s="15" customFormat="1">
      <c r="A313" s="15"/>
      <c r="B313" s="203"/>
      <c r="C313" s="15"/>
      <c r="D313" s="187" t="s">
        <v>152</v>
      </c>
      <c r="E313" s="204" t="s">
        <v>3</v>
      </c>
      <c r="F313" s="205" t="s">
        <v>265</v>
      </c>
      <c r="G313" s="15"/>
      <c r="H313" s="206">
        <v>191.291</v>
      </c>
      <c r="I313" s="207"/>
      <c r="J313" s="15"/>
      <c r="K313" s="15"/>
      <c r="L313" s="203"/>
      <c r="M313" s="208"/>
      <c r="N313" s="209"/>
      <c r="O313" s="209"/>
      <c r="P313" s="209"/>
      <c r="Q313" s="209"/>
      <c r="R313" s="209"/>
      <c r="S313" s="209"/>
      <c r="T313" s="210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04" t="s">
        <v>152</v>
      </c>
      <c r="AU313" s="204" t="s">
        <v>81</v>
      </c>
      <c r="AV313" s="15" t="s">
        <v>150</v>
      </c>
      <c r="AW313" s="15" t="s">
        <v>34</v>
      </c>
      <c r="AX313" s="15" t="s">
        <v>79</v>
      </c>
      <c r="AY313" s="204" t="s">
        <v>143</v>
      </c>
    </row>
    <row r="314" s="2" customFormat="1" ht="33" customHeight="1">
      <c r="A314" s="38"/>
      <c r="B314" s="172"/>
      <c r="C314" s="173" t="s">
        <v>485</v>
      </c>
      <c r="D314" s="173" t="s">
        <v>145</v>
      </c>
      <c r="E314" s="174" t="s">
        <v>486</v>
      </c>
      <c r="F314" s="175" t="s">
        <v>487</v>
      </c>
      <c r="G314" s="176" t="s">
        <v>148</v>
      </c>
      <c r="H314" s="177">
        <v>269.83499999999998</v>
      </c>
      <c r="I314" s="178"/>
      <c r="J314" s="179">
        <f>ROUND(I314*H314,2)</f>
        <v>0</v>
      </c>
      <c r="K314" s="175" t="s">
        <v>149</v>
      </c>
      <c r="L314" s="39"/>
      <c r="M314" s="180" t="s">
        <v>3</v>
      </c>
      <c r="N314" s="181" t="s">
        <v>43</v>
      </c>
      <c r="O314" s="72"/>
      <c r="P314" s="182">
        <f>O314*H314</f>
        <v>0</v>
      </c>
      <c r="Q314" s="182">
        <v>0</v>
      </c>
      <c r="R314" s="182">
        <f>Q314*H314</f>
        <v>0</v>
      </c>
      <c r="S314" s="182">
        <v>0.0025999999999999999</v>
      </c>
      <c r="T314" s="183">
        <f>S314*H314</f>
        <v>0.70157099999999994</v>
      </c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R314" s="184" t="s">
        <v>150</v>
      </c>
      <c r="AT314" s="184" t="s">
        <v>145</v>
      </c>
      <c r="AU314" s="184" t="s">
        <v>81</v>
      </c>
      <c r="AY314" s="19" t="s">
        <v>143</v>
      </c>
      <c r="BE314" s="185">
        <f>IF(N314="základní",J314,0)</f>
        <v>0</v>
      </c>
      <c r="BF314" s="185">
        <f>IF(N314="snížená",J314,0)</f>
        <v>0</v>
      </c>
      <c r="BG314" s="185">
        <f>IF(N314="zákl. přenesená",J314,0)</f>
        <v>0</v>
      </c>
      <c r="BH314" s="185">
        <f>IF(N314="sníž. přenesená",J314,0)</f>
        <v>0</v>
      </c>
      <c r="BI314" s="185">
        <f>IF(N314="nulová",J314,0)</f>
        <v>0</v>
      </c>
      <c r="BJ314" s="19" t="s">
        <v>79</v>
      </c>
      <c r="BK314" s="185">
        <f>ROUND(I314*H314,2)</f>
        <v>0</v>
      </c>
      <c r="BL314" s="19" t="s">
        <v>150</v>
      </c>
      <c r="BM314" s="184" t="s">
        <v>488</v>
      </c>
    </row>
    <row r="315" s="13" customFormat="1">
      <c r="A315" s="13"/>
      <c r="B315" s="186"/>
      <c r="C315" s="13"/>
      <c r="D315" s="187" t="s">
        <v>152</v>
      </c>
      <c r="E315" s="188" t="s">
        <v>3</v>
      </c>
      <c r="F315" s="189" t="s">
        <v>489</v>
      </c>
      <c r="G315" s="13"/>
      <c r="H315" s="190">
        <v>85.519999999999996</v>
      </c>
      <c r="I315" s="191"/>
      <c r="J315" s="13"/>
      <c r="K315" s="13"/>
      <c r="L315" s="186"/>
      <c r="M315" s="192"/>
      <c r="N315" s="193"/>
      <c r="O315" s="193"/>
      <c r="P315" s="193"/>
      <c r="Q315" s="193"/>
      <c r="R315" s="193"/>
      <c r="S315" s="193"/>
      <c r="T315" s="194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188" t="s">
        <v>152</v>
      </c>
      <c r="AU315" s="188" t="s">
        <v>81</v>
      </c>
      <c r="AV315" s="13" t="s">
        <v>81</v>
      </c>
      <c r="AW315" s="13" t="s">
        <v>34</v>
      </c>
      <c r="AX315" s="13" t="s">
        <v>72</v>
      </c>
      <c r="AY315" s="188" t="s">
        <v>143</v>
      </c>
    </row>
    <row r="316" s="13" customFormat="1">
      <c r="A316" s="13"/>
      <c r="B316" s="186"/>
      <c r="C316" s="13"/>
      <c r="D316" s="187" t="s">
        <v>152</v>
      </c>
      <c r="E316" s="188" t="s">
        <v>3</v>
      </c>
      <c r="F316" s="189" t="s">
        <v>240</v>
      </c>
      <c r="G316" s="13"/>
      <c r="H316" s="190">
        <v>96.040000000000006</v>
      </c>
      <c r="I316" s="191"/>
      <c r="J316" s="13"/>
      <c r="K316" s="13"/>
      <c r="L316" s="186"/>
      <c r="M316" s="192"/>
      <c r="N316" s="193"/>
      <c r="O316" s="193"/>
      <c r="P316" s="193"/>
      <c r="Q316" s="193"/>
      <c r="R316" s="193"/>
      <c r="S316" s="193"/>
      <c r="T316" s="194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188" t="s">
        <v>152</v>
      </c>
      <c r="AU316" s="188" t="s">
        <v>81</v>
      </c>
      <c r="AV316" s="13" t="s">
        <v>81</v>
      </c>
      <c r="AW316" s="13" t="s">
        <v>34</v>
      </c>
      <c r="AX316" s="13" t="s">
        <v>72</v>
      </c>
      <c r="AY316" s="188" t="s">
        <v>143</v>
      </c>
    </row>
    <row r="317" s="13" customFormat="1">
      <c r="A317" s="13"/>
      <c r="B317" s="186"/>
      <c r="C317" s="13"/>
      <c r="D317" s="187" t="s">
        <v>152</v>
      </c>
      <c r="E317" s="188" t="s">
        <v>3</v>
      </c>
      <c r="F317" s="189" t="s">
        <v>270</v>
      </c>
      <c r="G317" s="13"/>
      <c r="H317" s="190">
        <v>49.375</v>
      </c>
      <c r="I317" s="191"/>
      <c r="J317" s="13"/>
      <c r="K317" s="13"/>
      <c r="L317" s="186"/>
      <c r="M317" s="192"/>
      <c r="N317" s="193"/>
      <c r="O317" s="193"/>
      <c r="P317" s="193"/>
      <c r="Q317" s="193"/>
      <c r="R317" s="193"/>
      <c r="S317" s="193"/>
      <c r="T317" s="194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188" t="s">
        <v>152</v>
      </c>
      <c r="AU317" s="188" t="s">
        <v>81</v>
      </c>
      <c r="AV317" s="13" t="s">
        <v>81</v>
      </c>
      <c r="AW317" s="13" t="s">
        <v>34</v>
      </c>
      <c r="AX317" s="13" t="s">
        <v>72</v>
      </c>
      <c r="AY317" s="188" t="s">
        <v>143</v>
      </c>
    </row>
    <row r="318" s="13" customFormat="1">
      <c r="A318" s="13"/>
      <c r="B318" s="186"/>
      <c r="C318" s="13"/>
      <c r="D318" s="187" t="s">
        <v>152</v>
      </c>
      <c r="E318" s="188" t="s">
        <v>3</v>
      </c>
      <c r="F318" s="189" t="s">
        <v>245</v>
      </c>
      <c r="G318" s="13"/>
      <c r="H318" s="190">
        <v>38.899999999999999</v>
      </c>
      <c r="I318" s="191"/>
      <c r="J318" s="13"/>
      <c r="K318" s="13"/>
      <c r="L318" s="186"/>
      <c r="M318" s="192"/>
      <c r="N318" s="193"/>
      <c r="O318" s="193"/>
      <c r="P318" s="193"/>
      <c r="Q318" s="193"/>
      <c r="R318" s="193"/>
      <c r="S318" s="193"/>
      <c r="T318" s="194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188" t="s">
        <v>152</v>
      </c>
      <c r="AU318" s="188" t="s">
        <v>81</v>
      </c>
      <c r="AV318" s="13" t="s">
        <v>81</v>
      </c>
      <c r="AW318" s="13" t="s">
        <v>34</v>
      </c>
      <c r="AX318" s="13" t="s">
        <v>72</v>
      </c>
      <c r="AY318" s="188" t="s">
        <v>143</v>
      </c>
    </row>
    <row r="319" s="15" customFormat="1">
      <c r="A319" s="15"/>
      <c r="B319" s="203"/>
      <c r="C319" s="15"/>
      <c r="D319" s="187" t="s">
        <v>152</v>
      </c>
      <c r="E319" s="204" t="s">
        <v>3</v>
      </c>
      <c r="F319" s="205" t="s">
        <v>265</v>
      </c>
      <c r="G319" s="15"/>
      <c r="H319" s="206">
        <v>269.83499999999998</v>
      </c>
      <c r="I319" s="207"/>
      <c r="J319" s="15"/>
      <c r="K319" s="15"/>
      <c r="L319" s="203"/>
      <c r="M319" s="208"/>
      <c r="N319" s="209"/>
      <c r="O319" s="209"/>
      <c r="P319" s="209"/>
      <c r="Q319" s="209"/>
      <c r="R319" s="209"/>
      <c r="S319" s="209"/>
      <c r="T319" s="210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04" t="s">
        <v>152</v>
      </c>
      <c r="AU319" s="204" t="s">
        <v>81</v>
      </c>
      <c r="AV319" s="15" t="s">
        <v>150</v>
      </c>
      <c r="AW319" s="15" t="s">
        <v>34</v>
      </c>
      <c r="AX319" s="15" t="s">
        <v>79</v>
      </c>
      <c r="AY319" s="204" t="s">
        <v>143</v>
      </c>
    </row>
    <row r="320" s="2" customFormat="1" ht="33" customHeight="1">
      <c r="A320" s="38"/>
      <c r="B320" s="172"/>
      <c r="C320" s="173" t="s">
        <v>490</v>
      </c>
      <c r="D320" s="173" t="s">
        <v>145</v>
      </c>
      <c r="E320" s="174" t="s">
        <v>486</v>
      </c>
      <c r="F320" s="175" t="s">
        <v>487</v>
      </c>
      <c r="G320" s="176" t="s">
        <v>148</v>
      </c>
      <c r="H320" s="177">
        <v>191.291</v>
      </c>
      <c r="I320" s="178"/>
      <c r="J320" s="179">
        <f>ROUND(I320*H320,2)</f>
        <v>0</v>
      </c>
      <c r="K320" s="175" t="s">
        <v>149</v>
      </c>
      <c r="L320" s="39"/>
      <c r="M320" s="180" t="s">
        <v>3</v>
      </c>
      <c r="N320" s="181" t="s">
        <v>43</v>
      </c>
      <c r="O320" s="72"/>
      <c r="P320" s="182">
        <f>O320*H320</f>
        <v>0</v>
      </c>
      <c r="Q320" s="182">
        <v>0</v>
      </c>
      <c r="R320" s="182">
        <f>Q320*H320</f>
        <v>0</v>
      </c>
      <c r="S320" s="182">
        <v>0.0025999999999999999</v>
      </c>
      <c r="T320" s="183">
        <f>S320*H320</f>
        <v>0.49735659999999998</v>
      </c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R320" s="184" t="s">
        <v>150</v>
      </c>
      <c r="AT320" s="184" t="s">
        <v>145</v>
      </c>
      <c r="AU320" s="184" t="s">
        <v>81</v>
      </c>
      <c r="AY320" s="19" t="s">
        <v>143</v>
      </c>
      <c r="BE320" s="185">
        <f>IF(N320="základní",J320,0)</f>
        <v>0</v>
      </c>
      <c r="BF320" s="185">
        <f>IF(N320="snížená",J320,0)</f>
        <v>0</v>
      </c>
      <c r="BG320" s="185">
        <f>IF(N320="zákl. přenesená",J320,0)</f>
        <v>0</v>
      </c>
      <c r="BH320" s="185">
        <f>IF(N320="sníž. přenesená",J320,0)</f>
        <v>0</v>
      </c>
      <c r="BI320" s="185">
        <f>IF(N320="nulová",J320,0)</f>
        <v>0</v>
      </c>
      <c r="BJ320" s="19" t="s">
        <v>79</v>
      </c>
      <c r="BK320" s="185">
        <f>ROUND(I320*H320,2)</f>
        <v>0</v>
      </c>
      <c r="BL320" s="19" t="s">
        <v>150</v>
      </c>
      <c r="BM320" s="184" t="s">
        <v>491</v>
      </c>
    </row>
    <row r="321" s="13" customFormat="1">
      <c r="A321" s="13"/>
      <c r="B321" s="186"/>
      <c r="C321" s="13"/>
      <c r="D321" s="187" t="s">
        <v>152</v>
      </c>
      <c r="E321" s="188" t="s">
        <v>3</v>
      </c>
      <c r="F321" s="189" t="s">
        <v>298</v>
      </c>
      <c r="G321" s="13"/>
      <c r="H321" s="190">
        <v>89.099999999999994</v>
      </c>
      <c r="I321" s="191"/>
      <c r="J321" s="13"/>
      <c r="K321" s="13"/>
      <c r="L321" s="186"/>
      <c r="M321" s="192"/>
      <c r="N321" s="193"/>
      <c r="O321" s="193"/>
      <c r="P321" s="193"/>
      <c r="Q321" s="193"/>
      <c r="R321" s="193"/>
      <c r="S321" s="193"/>
      <c r="T321" s="194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188" t="s">
        <v>152</v>
      </c>
      <c r="AU321" s="188" t="s">
        <v>81</v>
      </c>
      <c r="AV321" s="13" t="s">
        <v>81</v>
      </c>
      <c r="AW321" s="13" t="s">
        <v>34</v>
      </c>
      <c r="AX321" s="13" t="s">
        <v>72</v>
      </c>
      <c r="AY321" s="188" t="s">
        <v>143</v>
      </c>
    </row>
    <row r="322" s="13" customFormat="1">
      <c r="A322" s="13"/>
      <c r="B322" s="186"/>
      <c r="C322" s="13"/>
      <c r="D322" s="187" t="s">
        <v>152</v>
      </c>
      <c r="E322" s="188" t="s">
        <v>3</v>
      </c>
      <c r="F322" s="189" t="s">
        <v>299</v>
      </c>
      <c r="G322" s="13"/>
      <c r="H322" s="190">
        <v>-1.44</v>
      </c>
      <c r="I322" s="191"/>
      <c r="J322" s="13"/>
      <c r="K322" s="13"/>
      <c r="L322" s="186"/>
      <c r="M322" s="192"/>
      <c r="N322" s="193"/>
      <c r="O322" s="193"/>
      <c r="P322" s="193"/>
      <c r="Q322" s="193"/>
      <c r="R322" s="193"/>
      <c r="S322" s="193"/>
      <c r="T322" s="194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188" t="s">
        <v>152</v>
      </c>
      <c r="AU322" s="188" t="s">
        <v>81</v>
      </c>
      <c r="AV322" s="13" t="s">
        <v>81</v>
      </c>
      <c r="AW322" s="13" t="s">
        <v>34</v>
      </c>
      <c r="AX322" s="13" t="s">
        <v>72</v>
      </c>
      <c r="AY322" s="188" t="s">
        <v>143</v>
      </c>
    </row>
    <row r="323" s="13" customFormat="1">
      <c r="A323" s="13"/>
      <c r="B323" s="186"/>
      <c r="C323" s="13"/>
      <c r="D323" s="187" t="s">
        <v>152</v>
      </c>
      <c r="E323" s="188" t="s">
        <v>3</v>
      </c>
      <c r="F323" s="189" t="s">
        <v>300</v>
      </c>
      <c r="G323" s="13"/>
      <c r="H323" s="190">
        <v>-0.82199999999999995</v>
      </c>
      <c r="I323" s="191"/>
      <c r="J323" s="13"/>
      <c r="K323" s="13"/>
      <c r="L323" s="186"/>
      <c r="M323" s="192"/>
      <c r="N323" s="193"/>
      <c r="O323" s="193"/>
      <c r="P323" s="193"/>
      <c r="Q323" s="193"/>
      <c r="R323" s="193"/>
      <c r="S323" s="193"/>
      <c r="T323" s="194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T323" s="188" t="s">
        <v>152</v>
      </c>
      <c r="AU323" s="188" t="s">
        <v>81</v>
      </c>
      <c r="AV323" s="13" t="s">
        <v>81</v>
      </c>
      <c r="AW323" s="13" t="s">
        <v>34</v>
      </c>
      <c r="AX323" s="13" t="s">
        <v>72</v>
      </c>
      <c r="AY323" s="188" t="s">
        <v>143</v>
      </c>
    </row>
    <row r="324" s="13" customFormat="1">
      <c r="A324" s="13"/>
      <c r="B324" s="186"/>
      <c r="C324" s="13"/>
      <c r="D324" s="187" t="s">
        <v>152</v>
      </c>
      <c r="E324" s="188" t="s">
        <v>3</v>
      </c>
      <c r="F324" s="189" t="s">
        <v>301</v>
      </c>
      <c r="G324" s="13"/>
      <c r="H324" s="190">
        <v>-2.2869999999999999</v>
      </c>
      <c r="I324" s="191"/>
      <c r="J324" s="13"/>
      <c r="K324" s="13"/>
      <c r="L324" s="186"/>
      <c r="M324" s="192"/>
      <c r="N324" s="193"/>
      <c r="O324" s="193"/>
      <c r="P324" s="193"/>
      <c r="Q324" s="193"/>
      <c r="R324" s="193"/>
      <c r="S324" s="193"/>
      <c r="T324" s="194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188" t="s">
        <v>152</v>
      </c>
      <c r="AU324" s="188" t="s">
        <v>81</v>
      </c>
      <c r="AV324" s="13" t="s">
        <v>81</v>
      </c>
      <c r="AW324" s="13" t="s">
        <v>34</v>
      </c>
      <c r="AX324" s="13" t="s">
        <v>72</v>
      </c>
      <c r="AY324" s="188" t="s">
        <v>143</v>
      </c>
    </row>
    <row r="325" s="13" customFormat="1">
      <c r="A325" s="13"/>
      <c r="B325" s="186"/>
      <c r="C325" s="13"/>
      <c r="D325" s="187" t="s">
        <v>152</v>
      </c>
      <c r="E325" s="188" t="s">
        <v>3</v>
      </c>
      <c r="F325" s="189" t="s">
        <v>302</v>
      </c>
      <c r="G325" s="13"/>
      <c r="H325" s="190">
        <v>34.32</v>
      </c>
      <c r="I325" s="191"/>
      <c r="J325" s="13"/>
      <c r="K325" s="13"/>
      <c r="L325" s="186"/>
      <c r="M325" s="192"/>
      <c r="N325" s="193"/>
      <c r="O325" s="193"/>
      <c r="P325" s="193"/>
      <c r="Q325" s="193"/>
      <c r="R325" s="193"/>
      <c r="S325" s="193"/>
      <c r="T325" s="194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T325" s="188" t="s">
        <v>152</v>
      </c>
      <c r="AU325" s="188" t="s">
        <v>81</v>
      </c>
      <c r="AV325" s="13" t="s">
        <v>81</v>
      </c>
      <c r="AW325" s="13" t="s">
        <v>34</v>
      </c>
      <c r="AX325" s="13" t="s">
        <v>72</v>
      </c>
      <c r="AY325" s="188" t="s">
        <v>143</v>
      </c>
    </row>
    <row r="326" s="13" customFormat="1">
      <c r="A326" s="13"/>
      <c r="B326" s="186"/>
      <c r="C326" s="13"/>
      <c r="D326" s="187" t="s">
        <v>152</v>
      </c>
      <c r="E326" s="188" t="s">
        <v>3</v>
      </c>
      <c r="F326" s="189" t="s">
        <v>303</v>
      </c>
      <c r="G326" s="13"/>
      <c r="H326" s="190">
        <v>-2.8799999999999999</v>
      </c>
      <c r="I326" s="191"/>
      <c r="J326" s="13"/>
      <c r="K326" s="13"/>
      <c r="L326" s="186"/>
      <c r="M326" s="192"/>
      <c r="N326" s="193"/>
      <c r="O326" s="193"/>
      <c r="P326" s="193"/>
      <c r="Q326" s="193"/>
      <c r="R326" s="193"/>
      <c r="S326" s="193"/>
      <c r="T326" s="194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188" t="s">
        <v>152</v>
      </c>
      <c r="AU326" s="188" t="s">
        <v>81</v>
      </c>
      <c r="AV326" s="13" t="s">
        <v>81</v>
      </c>
      <c r="AW326" s="13" t="s">
        <v>34</v>
      </c>
      <c r="AX326" s="13" t="s">
        <v>72</v>
      </c>
      <c r="AY326" s="188" t="s">
        <v>143</v>
      </c>
    </row>
    <row r="327" s="13" customFormat="1">
      <c r="A327" s="13"/>
      <c r="B327" s="186"/>
      <c r="C327" s="13"/>
      <c r="D327" s="187" t="s">
        <v>152</v>
      </c>
      <c r="E327" s="188" t="s">
        <v>3</v>
      </c>
      <c r="F327" s="189" t="s">
        <v>304</v>
      </c>
      <c r="G327" s="13"/>
      <c r="H327" s="190">
        <v>48</v>
      </c>
      <c r="I327" s="191"/>
      <c r="J327" s="13"/>
      <c r="K327" s="13"/>
      <c r="L327" s="186"/>
      <c r="M327" s="192"/>
      <c r="N327" s="193"/>
      <c r="O327" s="193"/>
      <c r="P327" s="193"/>
      <c r="Q327" s="193"/>
      <c r="R327" s="193"/>
      <c r="S327" s="193"/>
      <c r="T327" s="194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188" t="s">
        <v>152</v>
      </c>
      <c r="AU327" s="188" t="s">
        <v>81</v>
      </c>
      <c r="AV327" s="13" t="s">
        <v>81</v>
      </c>
      <c r="AW327" s="13" t="s">
        <v>34</v>
      </c>
      <c r="AX327" s="13" t="s">
        <v>72</v>
      </c>
      <c r="AY327" s="188" t="s">
        <v>143</v>
      </c>
    </row>
    <row r="328" s="13" customFormat="1">
      <c r="A328" s="13"/>
      <c r="B328" s="186"/>
      <c r="C328" s="13"/>
      <c r="D328" s="187" t="s">
        <v>152</v>
      </c>
      <c r="E328" s="188" t="s">
        <v>3</v>
      </c>
      <c r="F328" s="189" t="s">
        <v>305</v>
      </c>
      <c r="G328" s="13"/>
      <c r="H328" s="190">
        <v>29.399999999999999</v>
      </c>
      <c r="I328" s="191"/>
      <c r="J328" s="13"/>
      <c r="K328" s="13"/>
      <c r="L328" s="186"/>
      <c r="M328" s="192"/>
      <c r="N328" s="193"/>
      <c r="O328" s="193"/>
      <c r="P328" s="193"/>
      <c r="Q328" s="193"/>
      <c r="R328" s="193"/>
      <c r="S328" s="193"/>
      <c r="T328" s="194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T328" s="188" t="s">
        <v>152</v>
      </c>
      <c r="AU328" s="188" t="s">
        <v>81</v>
      </c>
      <c r="AV328" s="13" t="s">
        <v>81</v>
      </c>
      <c r="AW328" s="13" t="s">
        <v>34</v>
      </c>
      <c r="AX328" s="13" t="s">
        <v>72</v>
      </c>
      <c r="AY328" s="188" t="s">
        <v>143</v>
      </c>
    </row>
    <row r="329" s="13" customFormat="1">
      <c r="A329" s="13"/>
      <c r="B329" s="186"/>
      <c r="C329" s="13"/>
      <c r="D329" s="187" t="s">
        <v>152</v>
      </c>
      <c r="E329" s="188" t="s">
        <v>3</v>
      </c>
      <c r="F329" s="189" t="s">
        <v>306</v>
      </c>
      <c r="G329" s="13"/>
      <c r="H329" s="190">
        <v>-2.1000000000000001</v>
      </c>
      <c r="I329" s="191"/>
      <c r="J329" s="13"/>
      <c r="K329" s="13"/>
      <c r="L329" s="186"/>
      <c r="M329" s="192"/>
      <c r="N329" s="193"/>
      <c r="O329" s="193"/>
      <c r="P329" s="193"/>
      <c r="Q329" s="193"/>
      <c r="R329" s="193"/>
      <c r="S329" s="193"/>
      <c r="T329" s="194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188" t="s">
        <v>152</v>
      </c>
      <c r="AU329" s="188" t="s">
        <v>81</v>
      </c>
      <c r="AV329" s="13" t="s">
        <v>81</v>
      </c>
      <c r="AW329" s="13" t="s">
        <v>34</v>
      </c>
      <c r="AX329" s="13" t="s">
        <v>72</v>
      </c>
      <c r="AY329" s="188" t="s">
        <v>143</v>
      </c>
    </row>
    <row r="330" s="15" customFormat="1">
      <c r="A330" s="15"/>
      <c r="B330" s="203"/>
      <c r="C330" s="15"/>
      <c r="D330" s="187" t="s">
        <v>152</v>
      </c>
      <c r="E330" s="204" t="s">
        <v>3</v>
      </c>
      <c r="F330" s="205" t="s">
        <v>265</v>
      </c>
      <c r="G330" s="15"/>
      <c r="H330" s="206">
        <v>191.291</v>
      </c>
      <c r="I330" s="207"/>
      <c r="J330" s="15"/>
      <c r="K330" s="15"/>
      <c r="L330" s="203"/>
      <c r="M330" s="208"/>
      <c r="N330" s="209"/>
      <c r="O330" s="209"/>
      <c r="P330" s="209"/>
      <c r="Q330" s="209"/>
      <c r="R330" s="209"/>
      <c r="S330" s="209"/>
      <c r="T330" s="210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T330" s="204" t="s">
        <v>152</v>
      </c>
      <c r="AU330" s="204" t="s">
        <v>81</v>
      </c>
      <c r="AV330" s="15" t="s">
        <v>150</v>
      </c>
      <c r="AW330" s="15" t="s">
        <v>34</v>
      </c>
      <c r="AX330" s="15" t="s">
        <v>79</v>
      </c>
      <c r="AY330" s="204" t="s">
        <v>143</v>
      </c>
    </row>
    <row r="331" s="12" customFormat="1" ht="22.8" customHeight="1">
      <c r="A331" s="12"/>
      <c r="B331" s="159"/>
      <c r="C331" s="12"/>
      <c r="D331" s="160" t="s">
        <v>71</v>
      </c>
      <c r="E331" s="170" t="s">
        <v>492</v>
      </c>
      <c r="F331" s="170" t="s">
        <v>493</v>
      </c>
      <c r="G331" s="12"/>
      <c r="H331" s="12"/>
      <c r="I331" s="162"/>
      <c r="J331" s="171">
        <f>BK331</f>
        <v>0</v>
      </c>
      <c r="K331" s="12"/>
      <c r="L331" s="159"/>
      <c r="M331" s="164"/>
      <c r="N331" s="165"/>
      <c r="O331" s="165"/>
      <c r="P331" s="166">
        <f>SUM(P332:P339)</f>
        <v>0</v>
      </c>
      <c r="Q331" s="165"/>
      <c r="R331" s="166">
        <f>SUM(R332:R339)</f>
        <v>0</v>
      </c>
      <c r="S331" s="165"/>
      <c r="T331" s="167">
        <f>SUM(T332:T339)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160" t="s">
        <v>79</v>
      </c>
      <c r="AT331" s="168" t="s">
        <v>71</v>
      </c>
      <c r="AU331" s="168" t="s">
        <v>79</v>
      </c>
      <c r="AY331" s="160" t="s">
        <v>143</v>
      </c>
      <c r="BK331" s="169">
        <f>SUM(BK332:BK339)</f>
        <v>0</v>
      </c>
    </row>
    <row r="332" s="2" customFormat="1" ht="44.25" customHeight="1">
      <c r="A332" s="38"/>
      <c r="B332" s="172"/>
      <c r="C332" s="173" t="s">
        <v>494</v>
      </c>
      <c r="D332" s="173" t="s">
        <v>145</v>
      </c>
      <c r="E332" s="174" t="s">
        <v>495</v>
      </c>
      <c r="F332" s="175" t="s">
        <v>496</v>
      </c>
      <c r="G332" s="176" t="s">
        <v>355</v>
      </c>
      <c r="H332" s="177">
        <v>39.305</v>
      </c>
      <c r="I332" s="178"/>
      <c r="J332" s="179">
        <f>ROUND(I332*H332,2)</f>
        <v>0</v>
      </c>
      <c r="K332" s="175" t="s">
        <v>149</v>
      </c>
      <c r="L332" s="39"/>
      <c r="M332" s="180" t="s">
        <v>3</v>
      </c>
      <c r="N332" s="181" t="s">
        <v>43</v>
      </c>
      <c r="O332" s="72"/>
      <c r="P332" s="182">
        <f>O332*H332</f>
        <v>0</v>
      </c>
      <c r="Q332" s="182">
        <v>0</v>
      </c>
      <c r="R332" s="182">
        <f>Q332*H332</f>
        <v>0</v>
      </c>
      <c r="S332" s="182">
        <v>0</v>
      </c>
      <c r="T332" s="183">
        <f>S332*H332</f>
        <v>0</v>
      </c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R332" s="184" t="s">
        <v>150</v>
      </c>
      <c r="AT332" s="184" t="s">
        <v>145</v>
      </c>
      <c r="AU332" s="184" t="s">
        <v>81</v>
      </c>
      <c r="AY332" s="19" t="s">
        <v>143</v>
      </c>
      <c r="BE332" s="185">
        <f>IF(N332="základní",J332,0)</f>
        <v>0</v>
      </c>
      <c r="BF332" s="185">
        <f>IF(N332="snížená",J332,0)</f>
        <v>0</v>
      </c>
      <c r="BG332" s="185">
        <f>IF(N332="zákl. přenesená",J332,0)</f>
        <v>0</v>
      </c>
      <c r="BH332" s="185">
        <f>IF(N332="sníž. přenesená",J332,0)</f>
        <v>0</v>
      </c>
      <c r="BI332" s="185">
        <f>IF(N332="nulová",J332,0)</f>
        <v>0</v>
      </c>
      <c r="BJ332" s="19" t="s">
        <v>79</v>
      </c>
      <c r="BK332" s="185">
        <f>ROUND(I332*H332,2)</f>
        <v>0</v>
      </c>
      <c r="BL332" s="19" t="s">
        <v>150</v>
      </c>
      <c r="BM332" s="184" t="s">
        <v>497</v>
      </c>
    </row>
    <row r="333" s="2" customFormat="1" ht="44.25" customHeight="1">
      <c r="A333" s="38"/>
      <c r="B333" s="172"/>
      <c r="C333" s="173" t="s">
        <v>498</v>
      </c>
      <c r="D333" s="173" t="s">
        <v>145</v>
      </c>
      <c r="E333" s="174" t="s">
        <v>499</v>
      </c>
      <c r="F333" s="175" t="s">
        <v>500</v>
      </c>
      <c r="G333" s="176" t="s">
        <v>355</v>
      </c>
      <c r="H333" s="177">
        <v>1021.93</v>
      </c>
      <c r="I333" s="178"/>
      <c r="J333" s="179">
        <f>ROUND(I333*H333,2)</f>
        <v>0</v>
      </c>
      <c r="K333" s="175" t="s">
        <v>149</v>
      </c>
      <c r="L333" s="39"/>
      <c r="M333" s="180" t="s">
        <v>3</v>
      </c>
      <c r="N333" s="181" t="s">
        <v>43</v>
      </c>
      <c r="O333" s="72"/>
      <c r="P333" s="182">
        <f>O333*H333</f>
        <v>0</v>
      </c>
      <c r="Q333" s="182">
        <v>0</v>
      </c>
      <c r="R333" s="182">
        <f>Q333*H333</f>
        <v>0</v>
      </c>
      <c r="S333" s="182">
        <v>0</v>
      </c>
      <c r="T333" s="183">
        <f>S333*H333</f>
        <v>0</v>
      </c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R333" s="184" t="s">
        <v>150</v>
      </c>
      <c r="AT333" s="184" t="s">
        <v>145</v>
      </c>
      <c r="AU333" s="184" t="s">
        <v>81</v>
      </c>
      <c r="AY333" s="19" t="s">
        <v>143</v>
      </c>
      <c r="BE333" s="185">
        <f>IF(N333="základní",J333,0)</f>
        <v>0</v>
      </c>
      <c r="BF333" s="185">
        <f>IF(N333="snížená",J333,0)</f>
        <v>0</v>
      </c>
      <c r="BG333" s="185">
        <f>IF(N333="zákl. přenesená",J333,0)</f>
        <v>0</v>
      </c>
      <c r="BH333" s="185">
        <f>IF(N333="sníž. přenesená",J333,0)</f>
        <v>0</v>
      </c>
      <c r="BI333" s="185">
        <f>IF(N333="nulová",J333,0)</f>
        <v>0</v>
      </c>
      <c r="BJ333" s="19" t="s">
        <v>79</v>
      </c>
      <c r="BK333" s="185">
        <f>ROUND(I333*H333,2)</f>
        <v>0</v>
      </c>
      <c r="BL333" s="19" t="s">
        <v>150</v>
      </c>
      <c r="BM333" s="184" t="s">
        <v>501</v>
      </c>
    </row>
    <row r="334" s="13" customFormat="1">
      <c r="A334" s="13"/>
      <c r="B334" s="186"/>
      <c r="C334" s="13"/>
      <c r="D334" s="187" t="s">
        <v>152</v>
      </c>
      <c r="E334" s="13"/>
      <c r="F334" s="189" t="s">
        <v>502</v>
      </c>
      <c r="G334" s="13"/>
      <c r="H334" s="190">
        <v>1021.93</v>
      </c>
      <c r="I334" s="191"/>
      <c r="J334" s="13"/>
      <c r="K334" s="13"/>
      <c r="L334" s="186"/>
      <c r="M334" s="192"/>
      <c r="N334" s="193"/>
      <c r="O334" s="193"/>
      <c r="P334" s="193"/>
      <c r="Q334" s="193"/>
      <c r="R334" s="193"/>
      <c r="S334" s="193"/>
      <c r="T334" s="194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188" t="s">
        <v>152</v>
      </c>
      <c r="AU334" s="188" t="s">
        <v>81</v>
      </c>
      <c r="AV334" s="13" t="s">
        <v>81</v>
      </c>
      <c r="AW334" s="13" t="s">
        <v>4</v>
      </c>
      <c r="AX334" s="13" t="s">
        <v>79</v>
      </c>
      <c r="AY334" s="188" t="s">
        <v>143</v>
      </c>
    </row>
    <row r="335" s="2" customFormat="1">
      <c r="A335" s="38"/>
      <c r="B335" s="172"/>
      <c r="C335" s="173" t="s">
        <v>503</v>
      </c>
      <c r="D335" s="173" t="s">
        <v>145</v>
      </c>
      <c r="E335" s="174" t="s">
        <v>504</v>
      </c>
      <c r="F335" s="175" t="s">
        <v>505</v>
      </c>
      <c r="G335" s="176" t="s">
        <v>355</v>
      </c>
      <c r="H335" s="177">
        <v>39.305</v>
      </c>
      <c r="I335" s="178"/>
      <c r="J335" s="179">
        <f>ROUND(I335*H335,2)</f>
        <v>0</v>
      </c>
      <c r="K335" s="175" t="s">
        <v>149</v>
      </c>
      <c r="L335" s="39"/>
      <c r="M335" s="180" t="s">
        <v>3</v>
      </c>
      <c r="N335" s="181" t="s">
        <v>43</v>
      </c>
      <c r="O335" s="72"/>
      <c r="P335" s="182">
        <f>O335*H335</f>
        <v>0</v>
      </c>
      <c r="Q335" s="182">
        <v>0</v>
      </c>
      <c r="R335" s="182">
        <f>Q335*H335</f>
        <v>0</v>
      </c>
      <c r="S335" s="182">
        <v>0</v>
      </c>
      <c r="T335" s="183">
        <f>S335*H335</f>
        <v>0</v>
      </c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R335" s="184" t="s">
        <v>150</v>
      </c>
      <c r="AT335" s="184" t="s">
        <v>145</v>
      </c>
      <c r="AU335" s="184" t="s">
        <v>81</v>
      </c>
      <c r="AY335" s="19" t="s">
        <v>143</v>
      </c>
      <c r="BE335" s="185">
        <f>IF(N335="základní",J335,0)</f>
        <v>0</v>
      </c>
      <c r="BF335" s="185">
        <f>IF(N335="snížená",J335,0)</f>
        <v>0</v>
      </c>
      <c r="BG335" s="185">
        <f>IF(N335="zákl. přenesená",J335,0)</f>
        <v>0</v>
      </c>
      <c r="BH335" s="185">
        <f>IF(N335="sníž. přenesená",J335,0)</f>
        <v>0</v>
      </c>
      <c r="BI335" s="185">
        <f>IF(N335="nulová",J335,0)</f>
        <v>0</v>
      </c>
      <c r="BJ335" s="19" t="s">
        <v>79</v>
      </c>
      <c r="BK335" s="185">
        <f>ROUND(I335*H335,2)</f>
        <v>0</v>
      </c>
      <c r="BL335" s="19" t="s">
        <v>150</v>
      </c>
      <c r="BM335" s="184" t="s">
        <v>506</v>
      </c>
    </row>
    <row r="336" s="2" customFormat="1" ht="55.5" customHeight="1">
      <c r="A336" s="38"/>
      <c r="B336" s="172"/>
      <c r="C336" s="173" t="s">
        <v>507</v>
      </c>
      <c r="D336" s="173" t="s">
        <v>145</v>
      </c>
      <c r="E336" s="174" t="s">
        <v>508</v>
      </c>
      <c r="F336" s="175" t="s">
        <v>509</v>
      </c>
      <c r="G336" s="176" t="s">
        <v>355</v>
      </c>
      <c r="H336" s="177">
        <v>37.976999999999997</v>
      </c>
      <c r="I336" s="178"/>
      <c r="J336" s="179">
        <f>ROUND(I336*H336,2)</f>
        <v>0</v>
      </c>
      <c r="K336" s="175" t="s">
        <v>149</v>
      </c>
      <c r="L336" s="39"/>
      <c r="M336" s="180" t="s">
        <v>3</v>
      </c>
      <c r="N336" s="181" t="s">
        <v>43</v>
      </c>
      <c r="O336" s="72"/>
      <c r="P336" s="182">
        <f>O336*H336</f>
        <v>0</v>
      </c>
      <c r="Q336" s="182">
        <v>0</v>
      </c>
      <c r="R336" s="182">
        <f>Q336*H336</f>
        <v>0</v>
      </c>
      <c r="S336" s="182">
        <v>0</v>
      </c>
      <c r="T336" s="183">
        <f>S336*H336</f>
        <v>0</v>
      </c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R336" s="184" t="s">
        <v>150</v>
      </c>
      <c r="AT336" s="184" t="s">
        <v>145</v>
      </c>
      <c r="AU336" s="184" t="s">
        <v>81</v>
      </c>
      <c r="AY336" s="19" t="s">
        <v>143</v>
      </c>
      <c r="BE336" s="185">
        <f>IF(N336="základní",J336,0)</f>
        <v>0</v>
      </c>
      <c r="BF336" s="185">
        <f>IF(N336="snížená",J336,0)</f>
        <v>0</v>
      </c>
      <c r="BG336" s="185">
        <f>IF(N336="zákl. přenesená",J336,0)</f>
        <v>0</v>
      </c>
      <c r="BH336" s="185">
        <f>IF(N336="sníž. přenesená",J336,0)</f>
        <v>0</v>
      </c>
      <c r="BI336" s="185">
        <f>IF(N336="nulová",J336,0)</f>
        <v>0</v>
      </c>
      <c r="BJ336" s="19" t="s">
        <v>79</v>
      </c>
      <c r="BK336" s="185">
        <f>ROUND(I336*H336,2)</f>
        <v>0</v>
      </c>
      <c r="BL336" s="19" t="s">
        <v>150</v>
      </c>
      <c r="BM336" s="184" t="s">
        <v>510</v>
      </c>
    </row>
    <row r="337" s="13" customFormat="1">
      <c r="A337" s="13"/>
      <c r="B337" s="186"/>
      <c r="C337" s="13"/>
      <c r="D337" s="187" t="s">
        <v>152</v>
      </c>
      <c r="E337" s="188" t="s">
        <v>3</v>
      </c>
      <c r="F337" s="189" t="s">
        <v>511</v>
      </c>
      <c r="G337" s="13"/>
      <c r="H337" s="190">
        <v>37.976999999999997</v>
      </c>
      <c r="I337" s="191"/>
      <c r="J337" s="13"/>
      <c r="K337" s="13"/>
      <c r="L337" s="186"/>
      <c r="M337" s="192"/>
      <c r="N337" s="193"/>
      <c r="O337" s="193"/>
      <c r="P337" s="193"/>
      <c r="Q337" s="193"/>
      <c r="R337" s="193"/>
      <c r="S337" s="193"/>
      <c r="T337" s="194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188" t="s">
        <v>152</v>
      </c>
      <c r="AU337" s="188" t="s">
        <v>81</v>
      </c>
      <c r="AV337" s="13" t="s">
        <v>81</v>
      </c>
      <c r="AW337" s="13" t="s">
        <v>34</v>
      </c>
      <c r="AX337" s="13" t="s">
        <v>79</v>
      </c>
      <c r="AY337" s="188" t="s">
        <v>143</v>
      </c>
    </row>
    <row r="338" s="2" customFormat="1" ht="44.25" customHeight="1">
      <c r="A338" s="38"/>
      <c r="B338" s="172"/>
      <c r="C338" s="173" t="s">
        <v>512</v>
      </c>
      <c r="D338" s="173" t="s">
        <v>145</v>
      </c>
      <c r="E338" s="174" t="s">
        <v>513</v>
      </c>
      <c r="F338" s="175" t="s">
        <v>514</v>
      </c>
      <c r="G338" s="176" t="s">
        <v>355</v>
      </c>
      <c r="H338" s="177">
        <v>1.3280000000000001</v>
      </c>
      <c r="I338" s="178"/>
      <c r="J338" s="179">
        <f>ROUND(I338*H338,2)</f>
        <v>0</v>
      </c>
      <c r="K338" s="175" t="s">
        <v>149</v>
      </c>
      <c r="L338" s="39"/>
      <c r="M338" s="180" t="s">
        <v>3</v>
      </c>
      <c r="N338" s="181" t="s">
        <v>43</v>
      </c>
      <c r="O338" s="72"/>
      <c r="P338" s="182">
        <f>O338*H338</f>
        <v>0</v>
      </c>
      <c r="Q338" s="182">
        <v>0</v>
      </c>
      <c r="R338" s="182">
        <f>Q338*H338</f>
        <v>0</v>
      </c>
      <c r="S338" s="182">
        <v>0</v>
      </c>
      <c r="T338" s="183">
        <f>S338*H338</f>
        <v>0</v>
      </c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R338" s="184" t="s">
        <v>150</v>
      </c>
      <c r="AT338" s="184" t="s">
        <v>145</v>
      </c>
      <c r="AU338" s="184" t="s">
        <v>81</v>
      </c>
      <c r="AY338" s="19" t="s">
        <v>143</v>
      </c>
      <c r="BE338" s="185">
        <f>IF(N338="základní",J338,0)</f>
        <v>0</v>
      </c>
      <c r="BF338" s="185">
        <f>IF(N338="snížená",J338,0)</f>
        <v>0</v>
      </c>
      <c r="BG338" s="185">
        <f>IF(N338="zákl. přenesená",J338,0)</f>
        <v>0</v>
      </c>
      <c r="BH338" s="185">
        <f>IF(N338="sníž. přenesená",J338,0)</f>
        <v>0</v>
      </c>
      <c r="BI338" s="185">
        <f>IF(N338="nulová",J338,0)</f>
        <v>0</v>
      </c>
      <c r="BJ338" s="19" t="s">
        <v>79</v>
      </c>
      <c r="BK338" s="185">
        <f>ROUND(I338*H338,2)</f>
        <v>0</v>
      </c>
      <c r="BL338" s="19" t="s">
        <v>150</v>
      </c>
      <c r="BM338" s="184" t="s">
        <v>515</v>
      </c>
    </row>
    <row r="339" s="13" customFormat="1">
      <c r="A339" s="13"/>
      <c r="B339" s="186"/>
      <c r="C339" s="13"/>
      <c r="D339" s="187" t="s">
        <v>152</v>
      </c>
      <c r="E339" s="188" t="s">
        <v>3</v>
      </c>
      <c r="F339" s="189" t="s">
        <v>516</v>
      </c>
      <c r="G339" s="13"/>
      <c r="H339" s="190">
        <v>1.3280000000000001</v>
      </c>
      <c r="I339" s="191"/>
      <c r="J339" s="13"/>
      <c r="K339" s="13"/>
      <c r="L339" s="186"/>
      <c r="M339" s="192"/>
      <c r="N339" s="193"/>
      <c r="O339" s="193"/>
      <c r="P339" s="193"/>
      <c r="Q339" s="193"/>
      <c r="R339" s="193"/>
      <c r="S339" s="193"/>
      <c r="T339" s="194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188" t="s">
        <v>152</v>
      </c>
      <c r="AU339" s="188" t="s">
        <v>81</v>
      </c>
      <c r="AV339" s="13" t="s">
        <v>81</v>
      </c>
      <c r="AW339" s="13" t="s">
        <v>34</v>
      </c>
      <c r="AX339" s="13" t="s">
        <v>79</v>
      </c>
      <c r="AY339" s="188" t="s">
        <v>143</v>
      </c>
    </row>
    <row r="340" s="12" customFormat="1" ht="22.8" customHeight="1">
      <c r="A340" s="12"/>
      <c r="B340" s="159"/>
      <c r="C340" s="12"/>
      <c r="D340" s="160" t="s">
        <v>71</v>
      </c>
      <c r="E340" s="170" t="s">
        <v>517</v>
      </c>
      <c r="F340" s="170" t="s">
        <v>518</v>
      </c>
      <c r="G340" s="12"/>
      <c r="H340" s="12"/>
      <c r="I340" s="162"/>
      <c r="J340" s="171">
        <f>BK340</f>
        <v>0</v>
      </c>
      <c r="K340" s="12"/>
      <c r="L340" s="159"/>
      <c r="M340" s="164"/>
      <c r="N340" s="165"/>
      <c r="O340" s="165"/>
      <c r="P340" s="166">
        <f>P341</f>
        <v>0</v>
      </c>
      <c r="Q340" s="165"/>
      <c r="R340" s="166">
        <f>R341</f>
        <v>0</v>
      </c>
      <c r="S340" s="165"/>
      <c r="T340" s="167">
        <f>T341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160" t="s">
        <v>79</v>
      </c>
      <c r="AT340" s="168" t="s">
        <v>71</v>
      </c>
      <c r="AU340" s="168" t="s">
        <v>79</v>
      </c>
      <c r="AY340" s="160" t="s">
        <v>143</v>
      </c>
      <c r="BK340" s="169">
        <f>BK341</f>
        <v>0</v>
      </c>
    </row>
    <row r="341" s="2" customFormat="1" ht="55.5" customHeight="1">
      <c r="A341" s="38"/>
      <c r="B341" s="172"/>
      <c r="C341" s="173" t="s">
        <v>519</v>
      </c>
      <c r="D341" s="173" t="s">
        <v>145</v>
      </c>
      <c r="E341" s="174" t="s">
        <v>520</v>
      </c>
      <c r="F341" s="175" t="s">
        <v>521</v>
      </c>
      <c r="G341" s="176" t="s">
        <v>355</v>
      </c>
      <c r="H341" s="177">
        <v>37.146999999999998</v>
      </c>
      <c r="I341" s="178"/>
      <c r="J341" s="179">
        <f>ROUND(I341*H341,2)</f>
        <v>0</v>
      </c>
      <c r="K341" s="175" t="s">
        <v>149</v>
      </c>
      <c r="L341" s="39"/>
      <c r="M341" s="180" t="s">
        <v>3</v>
      </c>
      <c r="N341" s="181" t="s">
        <v>43</v>
      </c>
      <c r="O341" s="72"/>
      <c r="P341" s="182">
        <f>O341*H341</f>
        <v>0</v>
      </c>
      <c r="Q341" s="182">
        <v>0</v>
      </c>
      <c r="R341" s="182">
        <f>Q341*H341</f>
        <v>0</v>
      </c>
      <c r="S341" s="182">
        <v>0</v>
      </c>
      <c r="T341" s="183">
        <f>S341*H341</f>
        <v>0</v>
      </c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R341" s="184" t="s">
        <v>150</v>
      </c>
      <c r="AT341" s="184" t="s">
        <v>145</v>
      </c>
      <c r="AU341" s="184" t="s">
        <v>81</v>
      </c>
      <c r="AY341" s="19" t="s">
        <v>143</v>
      </c>
      <c r="BE341" s="185">
        <f>IF(N341="základní",J341,0)</f>
        <v>0</v>
      </c>
      <c r="BF341" s="185">
        <f>IF(N341="snížená",J341,0)</f>
        <v>0</v>
      </c>
      <c r="BG341" s="185">
        <f>IF(N341="zákl. přenesená",J341,0)</f>
        <v>0</v>
      </c>
      <c r="BH341" s="185">
        <f>IF(N341="sníž. přenesená",J341,0)</f>
        <v>0</v>
      </c>
      <c r="BI341" s="185">
        <f>IF(N341="nulová",J341,0)</f>
        <v>0</v>
      </c>
      <c r="BJ341" s="19" t="s">
        <v>79</v>
      </c>
      <c r="BK341" s="185">
        <f>ROUND(I341*H341,2)</f>
        <v>0</v>
      </c>
      <c r="BL341" s="19" t="s">
        <v>150</v>
      </c>
      <c r="BM341" s="184" t="s">
        <v>522</v>
      </c>
    </row>
    <row r="342" s="12" customFormat="1" ht="25.92" customHeight="1">
      <c r="A342" s="12"/>
      <c r="B342" s="159"/>
      <c r="C342" s="12"/>
      <c r="D342" s="160" t="s">
        <v>71</v>
      </c>
      <c r="E342" s="161" t="s">
        <v>523</v>
      </c>
      <c r="F342" s="161" t="s">
        <v>524</v>
      </c>
      <c r="G342" s="12"/>
      <c r="H342" s="12"/>
      <c r="I342" s="162"/>
      <c r="J342" s="163">
        <f>BK342</f>
        <v>0</v>
      </c>
      <c r="K342" s="12"/>
      <c r="L342" s="159"/>
      <c r="M342" s="164"/>
      <c r="N342" s="165"/>
      <c r="O342" s="165"/>
      <c r="P342" s="166">
        <f>P343+P357+P371+P389+P399+P402+P470+P479+P502+P507+P538+P589</f>
        <v>0</v>
      </c>
      <c r="Q342" s="165"/>
      <c r="R342" s="166">
        <f>R343+R357+R371+R389+R399+R402+R470+R479+R502+R507+R538+R589</f>
        <v>11.3315635</v>
      </c>
      <c r="S342" s="165"/>
      <c r="T342" s="167">
        <f>T343+T357+T371+T389+T399+T402+T470+T479+T502+T507+T538+T589</f>
        <v>0.66698230000000003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160" t="s">
        <v>81</v>
      </c>
      <c r="AT342" s="168" t="s">
        <v>71</v>
      </c>
      <c r="AU342" s="168" t="s">
        <v>72</v>
      </c>
      <c r="AY342" s="160" t="s">
        <v>143</v>
      </c>
      <c r="BK342" s="169">
        <f>BK343+BK357+BK371+BK389+BK399+BK402+BK470+BK479+BK502+BK507+BK538+BK589</f>
        <v>0</v>
      </c>
    </row>
    <row r="343" s="12" customFormat="1" ht="22.8" customHeight="1">
      <c r="A343" s="12"/>
      <c r="B343" s="159"/>
      <c r="C343" s="12"/>
      <c r="D343" s="160" t="s">
        <v>71</v>
      </c>
      <c r="E343" s="170" t="s">
        <v>525</v>
      </c>
      <c r="F343" s="170" t="s">
        <v>526</v>
      </c>
      <c r="G343" s="12"/>
      <c r="H343" s="12"/>
      <c r="I343" s="162"/>
      <c r="J343" s="171">
        <f>BK343</f>
        <v>0</v>
      </c>
      <c r="K343" s="12"/>
      <c r="L343" s="159"/>
      <c r="M343" s="164"/>
      <c r="N343" s="165"/>
      <c r="O343" s="165"/>
      <c r="P343" s="166">
        <f>SUM(P344:P356)</f>
        <v>0</v>
      </c>
      <c r="Q343" s="165"/>
      <c r="R343" s="166">
        <f>SUM(R344:R356)</f>
        <v>0.35818680000000003</v>
      </c>
      <c r="S343" s="165"/>
      <c r="T343" s="167">
        <f>SUM(T344:T356)</f>
        <v>0</v>
      </c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R343" s="160" t="s">
        <v>81</v>
      </c>
      <c r="AT343" s="168" t="s">
        <v>71</v>
      </c>
      <c r="AU343" s="168" t="s">
        <v>79</v>
      </c>
      <c r="AY343" s="160" t="s">
        <v>143</v>
      </c>
      <c r="BK343" s="169">
        <f>SUM(BK344:BK356)</f>
        <v>0</v>
      </c>
    </row>
    <row r="344" s="2" customFormat="1">
      <c r="A344" s="38"/>
      <c r="B344" s="172"/>
      <c r="C344" s="173" t="s">
        <v>527</v>
      </c>
      <c r="D344" s="173" t="s">
        <v>145</v>
      </c>
      <c r="E344" s="174" t="s">
        <v>528</v>
      </c>
      <c r="F344" s="175" t="s">
        <v>529</v>
      </c>
      <c r="G344" s="176" t="s">
        <v>148</v>
      </c>
      <c r="H344" s="177">
        <v>24.960000000000001</v>
      </c>
      <c r="I344" s="178"/>
      <c r="J344" s="179">
        <f>ROUND(I344*H344,2)</f>
        <v>0</v>
      </c>
      <c r="K344" s="175" t="s">
        <v>149</v>
      </c>
      <c r="L344" s="39"/>
      <c r="M344" s="180" t="s">
        <v>3</v>
      </c>
      <c r="N344" s="181" t="s">
        <v>43</v>
      </c>
      <c r="O344" s="72"/>
      <c r="P344" s="182">
        <f>O344*H344</f>
        <v>0</v>
      </c>
      <c r="Q344" s="182">
        <v>0</v>
      </c>
      <c r="R344" s="182">
        <f>Q344*H344</f>
        <v>0</v>
      </c>
      <c r="S344" s="182">
        <v>0</v>
      </c>
      <c r="T344" s="183">
        <f>S344*H344</f>
        <v>0</v>
      </c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R344" s="184" t="s">
        <v>222</v>
      </c>
      <c r="AT344" s="184" t="s">
        <v>145</v>
      </c>
      <c r="AU344" s="184" t="s">
        <v>81</v>
      </c>
      <c r="AY344" s="19" t="s">
        <v>143</v>
      </c>
      <c r="BE344" s="185">
        <f>IF(N344="základní",J344,0)</f>
        <v>0</v>
      </c>
      <c r="BF344" s="185">
        <f>IF(N344="snížená",J344,0)</f>
        <v>0</v>
      </c>
      <c r="BG344" s="185">
        <f>IF(N344="zákl. přenesená",J344,0)</f>
        <v>0</v>
      </c>
      <c r="BH344" s="185">
        <f>IF(N344="sníž. přenesená",J344,0)</f>
        <v>0</v>
      </c>
      <c r="BI344" s="185">
        <f>IF(N344="nulová",J344,0)</f>
        <v>0</v>
      </c>
      <c r="BJ344" s="19" t="s">
        <v>79</v>
      </c>
      <c r="BK344" s="185">
        <f>ROUND(I344*H344,2)</f>
        <v>0</v>
      </c>
      <c r="BL344" s="19" t="s">
        <v>222</v>
      </c>
      <c r="BM344" s="184" t="s">
        <v>530</v>
      </c>
    </row>
    <row r="345" s="13" customFormat="1">
      <c r="A345" s="13"/>
      <c r="B345" s="186"/>
      <c r="C345" s="13"/>
      <c r="D345" s="187" t="s">
        <v>152</v>
      </c>
      <c r="E345" s="188" t="s">
        <v>3</v>
      </c>
      <c r="F345" s="189" t="s">
        <v>188</v>
      </c>
      <c r="G345" s="13"/>
      <c r="H345" s="190">
        <v>24.960000000000001</v>
      </c>
      <c r="I345" s="191"/>
      <c r="J345" s="13"/>
      <c r="K345" s="13"/>
      <c r="L345" s="186"/>
      <c r="M345" s="192"/>
      <c r="N345" s="193"/>
      <c r="O345" s="193"/>
      <c r="P345" s="193"/>
      <c r="Q345" s="193"/>
      <c r="R345" s="193"/>
      <c r="S345" s="193"/>
      <c r="T345" s="194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T345" s="188" t="s">
        <v>152</v>
      </c>
      <c r="AU345" s="188" t="s">
        <v>81</v>
      </c>
      <c r="AV345" s="13" t="s">
        <v>81</v>
      </c>
      <c r="AW345" s="13" t="s">
        <v>34</v>
      </c>
      <c r="AX345" s="13" t="s">
        <v>79</v>
      </c>
      <c r="AY345" s="188" t="s">
        <v>143</v>
      </c>
    </row>
    <row r="346" s="2" customFormat="1" ht="16.5" customHeight="1">
      <c r="A346" s="38"/>
      <c r="B346" s="172"/>
      <c r="C346" s="211" t="s">
        <v>531</v>
      </c>
      <c r="D346" s="211" t="s">
        <v>532</v>
      </c>
      <c r="E346" s="212" t="s">
        <v>533</v>
      </c>
      <c r="F346" s="213" t="s">
        <v>534</v>
      </c>
      <c r="G346" s="214" t="s">
        <v>355</v>
      </c>
      <c r="H346" s="215">
        <v>0.0080000000000000002</v>
      </c>
      <c r="I346" s="216"/>
      <c r="J346" s="217">
        <f>ROUND(I346*H346,2)</f>
        <v>0</v>
      </c>
      <c r="K346" s="213" t="s">
        <v>149</v>
      </c>
      <c r="L346" s="218"/>
      <c r="M346" s="219" t="s">
        <v>3</v>
      </c>
      <c r="N346" s="220" t="s">
        <v>43</v>
      </c>
      <c r="O346" s="72"/>
      <c r="P346" s="182">
        <f>O346*H346</f>
        <v>0</v>
      </c>
      <c r="Q346" s="182">
        <v>1</v>
      </c>
      <c r="R346" s="182">
        <f>Q346*H346</f>
        <v>0.0080000000000000002</v>
      </c>
      <c r="S346" s="182">
        <v>0</v>
      </c>
      <c r="T346" s="183">
        <f>S346*H346</f>
        <v>0</v>
      </c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R346" s="184" t="s">
        <v>326</v>
      </c>
      <c r="AT346" s="184" t="s">
        <v>532</v>
      </c>
      <c r="AU346" s="184" t="s">
        <v>81</v>
      </c>
      <c r="AY346" s="19" t="s">
        <v>143</v>
      </c>
      <c r="BE346" s="185">
        <f>IF(N346="základní",J346,0)</f>
        <v>0</v>
      </c>
      <c r="BF346" s="185">
        <f>IF(N346="snížená",J346,0)</f>
        <v>0</v>
      </c>
      <c r="BG346" s="185">
        <f>IF(N346="zákl. přenesená",J346,0)</f>
        <v>0</v>
      </c>
      <c r="BH346" s="185">
        <f>IF(N346="sníž. přenesená",J346,0)</f>
        <v>0</v>
      </c>
      <c r="BI346" s="185">
        <f>IF(N346="nulová",J346,0)</f>
        <v>0</v>
      </c>
      <c r="BJ346" s="19" t="s">
        <v>79</v>
      </c>
      <c r="BK346" s="185">
        <f>ROUND(I346*H346,2)</f>
        <v>0</v>
      </c>
      <c r="BL346" s="19" t="s">
        <v>222</v>
      </c>
      <c r="BM346" s="184" t="s">
        <v>535</v>
      </c>
    </row>
    <row r="347" s="13" customFormat="1">
      <c r="A347" s="13"/>
      <c r="B347" s="186"/>
      <c r="C347" s="13"/>
      <c r="D347" s="187" t="s">
        <v>152</v>
      </c>
      <c r="E347" s="13"/>
      <c r="F347" s="189" t="s">
        <v>536</v>
      </c>
      <c r="G347" s="13"/>
      <c r="H347" s="190">
        <v>0.0080000000000000002</v>
      </c>
      <c r="I347" s="191"/>
      <c r="J347" s="13"/>
      <c r="K347" s="13"/>
      <c r="L347" s="186"/>
      <c r="M347" s="192"/>
      <c r="N347" s="193"/>
      <c r="O347" s="193"/>
      <c r="P347" s="193"/>
      <c r="Q347" s="193"/>
      <c r="R347" s="193"/>
      <c r="S347" s="193"/>
      <c r="T347" s="194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188" t="s">
        <v>152</v>
      </c>
      <c r="AU347" s="188" t="s">
        <v>81</v>
      </c>
      <c r="AV347" s="13" t="s">
        <v>81</v>
      </c>
      <c r="AW347" s="13" t="s">
        <v>4</v>
      </c>
      <c r="AX347" s="13" t="s">
        <v>79</v>
      </c>
      <c r="AY347" s="188" t="s">
        <v>143</v>
      </c>
    </row>
    <row r="348" s="2" customFormat="1">
      <c r="A348" s="38"/>
      <c r="B348" s="172"/>
      <c r="C348" s="173" t="s">
        <v>537</v>
      </c>
      <c r="D348" s="173" t="s">
        <v>145</v>
      </c>
      <c r="E348" s="174" t="s">
        <v>538</v>
      </c>
      <c r="F348" s="175" t="s">
        <v>539</v>
      </c>
      <c r="G348" s="176" t="s">
        <v>148</v>
      </c>
      <c r="H348" s="177">
        <v>49.920000000000002</v>
      </c>
      <c r="I348" s="178"/>
      <c r="J348" s="179">
        <f>ROUND(I348*H348,2)</f>
        <v>0</v>
      </c>
      <c r="K348" s="175" t="s">
        <v>149</v>
      </c>
      <c r="L348" s="39"/>
      <c r="M348" s="180" t="s">
        <v>3</v>
      </c>
      <c r="N348" s="181" t="s">
        <v>43</v>
      </c>
      <c r="O348" s="72"/>
      <c r="P348" s="182">
        <f>O348*H348</f>
        <v>0</v>
      </c>
      <c r="Q348" s="182">
        <v>0.00040000000000000002</v>
      </c>
      <c r="R348" s="182">
        <f>Q348*H348</f>
        <v>0.019968000000000003</v>
      </c>
      <c r="S348" s="182">
        <v>0</v>
      </c>
      <c r="T348" s="183">
        <f>S348*H348</f>
        <v>0</v>
      </c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R348" s="184" t="s">
        <v>222</v>
      </c>
      <c r="AT348" s="184" t="s">
        <v>145</v>
      </c>
      <c r="AU348" s="184" t="s">
        <v>81</v>
      </c>
      <c r="AY348" s="19" t="s">
        <v>143</v>
      </c>
      <c r="BE348" s="185">
        <f>IF(N348="základní",J348,0)</f>
        <v>0</v>
      </c>
      <c r="BF348" s="185">
        <f>IF(N348="snížená",J348,0)</f>
        <v>0</v>
      </c>
      <c r="BG348" s="185">
        <f>IF(N348="zákl. přenesená",J348,0)</f>
        <v>0</v>
      </c>
      <c r="BH348" s="185">
        <f>IF(N348="sníž. přenesená",J348,0)</f>
        <v>0</v>
      </c>
      <c r="BI348" s="185">
        <f>IF(N348="nulová",J348,0)</f>
        <v>0</v>
      </c>
      <c r="BJ348" s="19" t="s">
        <v>79</v>
      </c>
      <c r="BK348" s="185">
        <f>ROUND(I348*H348,2)</f>
        <v>0</v>
      </c>
      <c r="BL348" s="19" t="s">
        <v>222</v>
      </c>
      <c r="BM348" s="184" t="s">
        <v>540</v>
      </c>
    </row>
    <row r="349" s="13" customFormat="1">
      <c r="A349" s="13"/>
      <c r="B349" s="186"/>
      <c r="C349" s="13"/>
      <c r="D349" s="187" t="s">
        <v>152</v>
      </c>
      <c r="E349" s="188" t="s">
        <v>3</v>
      </c>
      <c r="F349" s="189" t="s">
        <v>541</v>
      </c>
      <c r="G349" s="13"/>
      <c r="H349" s="190">
        <v>49.920000000000002</v>
      </c>
      <c r="I349" s="191"/>
      <c r="J349" s="13"/>
      <c r="K349" s="13"/>
      <c r="L349" s="186"/>
      <c r="M349" s="192"/>
      <c r="N349" s="193"/>
      <c r="O349" s="193"/>
      <c r="P349" s="193"/>
      <c r="Q349" s="193"/>
      <c r="R349" s="193"/>
      <c r="S349" s="193"/>
      <c r="T349" s="194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188" t="s">
        <v>152</v>
      </c>
      <c r="AU349" s="188" t="s">
        <v>81</v>
      </c>
      <c r="AV349" s="13" t="s">
        <v>81</v>
      </c>
      <c r="AW349" s="13" t="s">
        <v>34</v>
      </c>
      <c r="AX349" s="13" t="s">
        <v>79</v>
      </c>
      <c r="AY349" s="188" t="s">
        <v>143</v>
      </c>
    </row>
    <row r="350" s="2" customFormat="1" ht="44.25" customHeight="1">
      <c r="A350" s="38"/>
      <c r="B350" s="172"/>
      <c r="C350" s="211" t="s">
        <v>542</v>
      </c>
      <c r="D350" s="211" t="s">
        <v>532</v>
      </c>
      <c r="E350" s="212" t="s">
        <v>543</v>
      </c>
      <c r="F350" s="213" t="s">
        <v>544</v>
      </c>
      <c r="G350" s="214" t="s">
        <v>148</v>
      </c>
      <c r="H350" s="215">
        <v>58.182000000000002</v>
      </c>
      <c r="I350" s="216"/>
      <c r="J350" s="217">
        <f>ROUND(I350*H350,2)</f>
        <v>0</v>
      </c>
      <c r="K350" s="213" t="s">
        <v>149</v>
      </c>
      <c r="L350" s="218"/>
      <c r="M350" s="219" t="s">
        <v>3</v>
      </c>
      <c r="N350" s="220" t="s">
        <v>43</v>
      </c>
      <c r="O350" s="72"/>
      <c r="P350" s="182">
        <f>O350*H350</f>
        <v>0</v>
      </c>
      <c r="Q350" s="182">
        <v>0.0054000000000000003</v>
      </c>
      <c r="R350" s="182">
        <f>Q350*H350</f>
        <v>0.31418280000000004</v>
      </c>
      <c r="S350" s="182">
        <v>0</v>
      </c>
      <c r="T350" s="183">
        <f>S350*H350</f>
        <v>0</v>
      </c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R350" s="184" t="s">
        <v>326</v>
      </c>
      <c r="AT350" s="184" t="s">
        <v>532</v>
      </c>
      <c r="AU350" s="184" t="s">
        <v>81</v>
      </c>
      <c r="AY350" s="19" t="s">
        <v>143</v>
      </c>
      <c r="BE350" s="185">
        <f>IF(N350="základní",J350,0)</f>
        <v>0</v>
      </c>
      <c r="BF350" s="185">
        <f>IF(N350="snížená",J350,0)</f>
        <v>0</v>
      </c>
      <c r="BG350" s="185">
        <f>IF(N350="zákl. přenesená",J350,0)</f>
        <v>0</v>
      </c>
      <c r="BH350" s="185">
        <f>IF(N350="sníž. přenesená",J350,0)</f>
        <v>0</v>
      </c>
      <c r="BI350" s="185">
        <f>IF(N350="nulová",J350,0)</f>
        <v>0</v>
      </c>
      <c r="BJ350" s="19" t="s">
        <v>79</v>
      </c>
      <c r="BK350" s="185">
        <f>ROUND(I350*H350,2)</f>
        <v>0</v>
      </c>
      <c r="BL350" s="19" t="s">
        <v>222</v>
      </c>
      <c r="BM350" s="184" t="s">
        <v>545</v>
      </c>
    </row>
    <row r="351" s="13" customFormat="1">
      <c r="A351" s="13"/>
      <c r="B351" s="186"/>
      <c r="C351" s="13"/>
      <c r="D351" s="187" t="s">
        <v>152</v>
      </c>
      <c r="E351" s="13"/>
      <c r="F351" s="189" t="s">
        <v>546</v>
      </c>
      <c r="G351" s="13"/>
      <c r="H351" s="190">
        <v>58.182000000000002</v>
      </c>
      <c r="I351" s="191"/>
      <c r="J351" s="13"/>
      <c r="K351" s="13"/>
      <c r="L351" s="186"/>
      <c r="M351" s="192"/>
      <c r="N351" s="193"/>
      <c r="O351" s="193"/>
      <c r="P351" s="193"/>
      <c r="Q351" s="193"/>
      <c r="R351" s="193"/>
      <c r="S351" s="193"/>
      <c r="T351" s="194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188" t="s">
        <v>152</v>
      </c>
      <c r="AU351" s="188" t="s">
        <v>81</v>
      </c>
      <c r="AV351" s="13" t="s">
        <v>81</v>
      </c>
      <c r="AW351" s="13" t="s">
        <v>4</v>
      </c>
      <c r="AX351" s="13" t="s">
        <v>79</v>
      </c>
      <c r="AY351" s="188" t="s">
        <v>143</v>
      </c>
    </row>
    <row r="352" s="2" customFormat="1" ht="44.25" customHeight="1">
      <c r="A352" s="38"/>
      <c r="B352" s="172"/>
      <c r="C352" s="173" t="s">
        <v>547</v>
      </c>
      <c r="D352" s="173" t="s">
        <v>145</v>
      </c>
      <c r="E352" s="174" t="s">
        <v>548</v>
      </c>
      <c r="F352" s="175" t="s">
        <v>549</v>
      </c>
      <c r="G352" s="176" t="s">
        <v>148</v>
      </c>
      <c r="H352" s="177">
        <v>40.090000000000003</v>
      </c>
      <c r="I352" s="178"/>
      <c r="J352" s="179">
        <f>ROUND(I352*H352,2)</f>
        <v>0</v>
      </c>
      <c r="K352" s="175" t="s">
        <v>149</v>
      </c>
      <c r="L352" s="39"/>
      <c r="M352" s="180" t="s">
        <v>3</v>
      </c>
      <c r="N352" s="181" t="s">
        <v>43</v>
      </c>
      <c r="O352" s="72"/>
      <c r="P352" s="182">
        <f>O352*H352</f>
        <v>0</v>
      </c>
      <c r="Q352" s="182">
        <v>0.00040000000000000002</v>
      </c>
      <c r="R352" s="182">
        <f>Q352*H352</f>
        <v>0.016036000000000002</v>
      </c>
      <c r="S352" s="182">
        <v>0</v>
      </c>
      <c r="T352" s="183">
        <f>S352*H352</f>
        <v>0</v>
      </c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R352" s="184" t="s">
        <v>222</v>
      </c>
      <c r="AT352" s="184" t="s">
        <v>145</v>
      </c>
      <c r="AU352" s="184" t="s">
        <v>81</v>
      </c>
      <c r="AY352" s="19" t="s">
        <v>143</v>
      </c>
      <c r="BE352" s="185">
        <f>IF(N352="základní",J352,0)</f>
        <v>0</v>
      </c>
      <c r="BF352" s="185">
        <f>IF(N352="snížená",J352,0)</f>
        <v>0</v>
      </c>
      <c r="BG352" s="185">
        <f>IF(N352="zákl. přenesená",J352,0)</f>
        <v>0</v>
      </c>
      <c r="BH352" s="185">
        <f>IF(N352="sníž. přenesená",J352,0)</f>
        <v>0</v>
      </c>
      <c r="BI352" s="185">
        <f>IF(N352="nulová",J352,0)</f>
        <v>0</v>
      </c>
      <c r="BJ352" s="19" t="s">
        <v>79</v>
      </c>
      <c r="BK352" s="185">
        <f>ROUND(I352*H352,2)</f>
        <v>0</v>
      </c>
      <c r="BL352" s="19" t="s">
        <v>222</v>
      </c>
      <c r="BM352" s="184" t="s">
        <v>550</v>
      </c>
    </row>
    <row r="353" s="13" customFormat="1">
      <c r="A353" s="13"/>
      <c r="B353" s="186"/>
      <c r="C353" s="13"/>
      <c r="D353" s="187" t="s">
        <v>152</v>
      </c>
      <c r="E353" s="188" t="s">
        <v>3</v>
      </c>
      <c r="F353" s="189" t="s">
        <v>551</v>
      </c>
      <c r="G353" s="13"/>
      <c r="H353" s="190">
        <v>16.149999999999999</v>
      </c>
      <c r="I353" s="191"/>
      <c r="J353" s="13"/>
      <c r="K353" s="13"/>
      <c r="L353" s="186"/>
      <c r="M353" s="192"/>
      <c r="N353" s="193"/>
      <c r="O353" s="193"/>
      <c r="P353" s="193"/>
      <c r="Q353" s="193"/>
      <c r="R353" s="193"/>
      <c r="S353" s="193"/>
      <c r="T353" s="194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T353" s="188" t="s">
        <v>152</v>
      </c>
      <c r="AU353" s="188" t="s">
        <v>81</v>
      </c>
      <c r="AV353" s="13" t="s">
        <v>81</v>
      </c>
      <c r="AW353" s="13" t="s">
        <v>34</v>
      </c>
      <c r="AX353" s="13" t="s">
        <v>72</v>
      </c>
      <c r="AY353" s="188" t="s">
        <v>143</v>
      </c>
    </row>
    <row r="354" s="13" customFormat="1">
      <c r="A354" s="13"/>
      <c r="B354" s="186"/>
      <c r="C354" s="13"/>
      <c r="D354" s="187" t="s">
        <v>152</v>
      </c>
      <c r="E354" s="188" t="s">
        <v>3</v>
      </c>
      <c r="F354" s="189" t="s">
        <v>552</v>
      </c>
      <c r="G354" s="13"/>
      <c r="H354" s="190">
        <v>23.940000000000001</v>
      </c>
      <c r="I354" s="191"/>
      <c r="J354" s="13"/>
      <c r="K354" s="13"/>
      <c r="L354" s="186"/>
      <c r="M354" s="192"/>
      <c r="N354" s="193"/>
      <c r="O354" s="193"/>
      <c r="P354" s="193"/>
      <c r="Q354" s="193"/>
      <c r="R354" s="193"/>
      <c r="S354" s="193"/>
      <c r="T354" s="194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T354" s="188" t="s">
        <v>152</v>
      </c>
      <c r="AU354" s="188" t="s">
        <v>81</v>
      </c>
      <c r="AV354" s="13" t="s">
        <v>81</v>
      </c>
      <c r="AW354" s="13" t="s">
        <v>34</v>
      </c>
      <c r="AX354" s="13" t="s">
        <v>72</v>
      </c>
      <c r="AY354" s="188" t="s">
        <v>143</v>
      </c>
    </row>
    <row r="355" s="15" customFormat="1">
      <c r="A355" s="15"/>
      <c r="B355" s="203"/>
      <c r="C355" s="15"/>
      <c r="D355" s="187" t="s">
        <v>152</v>
      </c>
      <c r="E355" s="204" t="s">
        <v>3</v>
      </c>
      <c r="F355" s="205" t="s">
        <v>265</v>
      </c>
      <c r="G355" s="15"/>
      <c r="H355" s="206">
        <v>40.090000000000003</v>
      </c>
      <c r="I355" s="207"/>
      <c r="J355" s="15"/>
      <c r="K355" s="15"/>
      <c r="L355" s="203"/>
      <c r="M355" s="208"/>
      <c r="N355" s="209"/>
      <c r="O355" s="209"/>
      <c r="P355" s="209"/>
      <c r="Q355" s="209"/>
      <c r="R355" s="209"/>
      <c r="S355" s="209"/>
      <c r="T355" s="210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04" t="s">
        <v>152</v>
      </c>
      <c r="AU355" s="204" t="s">
        <v>81</v>
      </c>
      <c r="AV355" s="15" t="s">
        <v>150</v>
      </c>
      <c r="AW355" s="15" t="s">
        <v>34</v>
      </c>
      <c r="AX355" s="15" t="s">
        <v>79</v>
      </c>
      <c r="AY355" s="204" t="s">
        <v>143</v>
      </c>
    </row>
    <row r="356" s="2" customFormat="1">
      <c r="A356" s="38"/>
      <c r="B356" s="172"/>
      <c r="C356" s="173" t="s">
        <v>553</v>
      </c>
      <c r="D356" s="173" t="s">
        <v>145</v>
      </c>
      <c r="E356" s="174" t="s">
        <v>554</v>
      </c>
      <c r="F356" s="175" t="s">
        <v>555</v>
      </c>
      <c r="G356" s="176" t="s">
        <v>355</v>
      </c>
      <c r="H356" s="177">
        <v>0.35799999999999998</v>
      </c>
      <c r="I356" s="178"/>
      <c r="J356" s="179">
        <f>ROUND(I356*H356,2)</f>
        <v>0</v>
      </c>
      <c r="K356" s="175" t="s">
        <v>149</v>
      </c>
      <c r="L356" s="39"/>
      <c r="M356" s="180" t="s">
        <v>3</v>
      </c>
      <c r="N356" s="181" t="s">
        <v>43</v>
      </c>
      <c r="O356" s="72"/>
      <c r="P356" s="182">
        <f>O356*H356</f>
        <v>0</v>
      </c>
      <c r="Q356" s="182">
        <v>0</v>
      </c>
      <c r="R356" s="182">
        <f>Q356*H356</f>
        <v>0</v>
      </c>
      <c r="S356" s="182">
        <v>0</v>
      </c>
      <c r="T356" s="183">
        <f>S356*H356</f>
        <v>0</v>
      </c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R356" s="184" t="s">
        <v>222</v>
      </c>
      <c r="AT356" s="184" t="s">
        <v>145</v>
      </c>
      <c r="AU356" s="184" t="s">
        <v>81</v>
      </c>
      <c r="AY356" s="19" t="s">
        <v>143</v>
      </c>
      <c r="BE356" s="185">
        <f>IF(N356="základní",J356,0)</f>
        <v>0</v>
      </c>
      <c r="BF356" s="185">
        <f>IF(N356="snížená",J356,0)</f>
        <v>0</v>
      </c>
      <c r="BG356" s="185">
        <f>IF(N356="zákl. přenesená",J356,0)</f>
        <v>0</v>
      </c>
      <c r="BH356" s="185">
        <f>IF(N356="sníž. přenesená",J356,0)</f>
        <v>0</v>
      </c>
      <c r="BI356" s="185">
        <f>IF(N356="nulová",J356,0)</f>
        <v>0</v>
      </c>
      <c r="BJ356" s="19" t="s">
        <v>79</v>
      </c>
      <c r="BK356" s="185">
        <f>ROUND(I356*H356,2)</f>
        <v>0</v>
      </c>
      <c r="BL356" s="19" t="s">
        <v>222</v>
      </c>
      <c r="BM356" s="184" t="s">
        <v>556</v>
      </c>
    </row>
    <row r="357" s="12" customFormat="1" ht="22.8" customHeight="1">
      <c r="A357" s="12"/>
      <c r="B357" s="159"/>
      <c r="C357" s="12"/>
      <c r="D357" s="160" t="s">
        <v>71</v>
      </c>
      <c r="E357" s="170" t="s">
        <v>557</v>
      </c>
      <c r="F357" s="170" t="s">
        <v>558</v>
      </c>
      <c r="G357" s="12"/>
      <c r="H357" s="12"/>
      <c r="I357" s="162"/>
      <c r="J357" s="171">
        <f>BK357</f>
        <v>0</v>
      </c>
      <c r="K357" s="12"/>
      <c r="L357" s="159"/>
      <c r="M357" s="164"/>
      <c r="N357" s="165"/>
      <c r="O357" s="165"/>
      <c r="P357" s="166">
        <f>SUM(P358:P370)</f>
        <v>0</v>
      </c>
      <c r="Q357" s="165"/>
      <c r="R357" s="166">
        <f>SUM(R358:R370)</f>
        <v>0.82913959999999998</v>
      </c>
      <c r="S357" s="165"/>
      <c r="T357" s="167">
        <f>SUM(T358:T370)</f>
        <v>0</v>
      </c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R357" s="160" t="s">
        <v>81</v>
      </c>
      <c r="AT357" s="168" t="s">
        <v>71</v>
      </c>
      <c r="AU357" s="168" t="s">
        <v>79</v>
      </c>
      <c r="AY357" s="160" t="s">
        <v>143</v>
      </c>
      <c r="BK357" s="169">
        <f>SUM(BK358:BK370)</f>
        <v>0</v>
      </c>
    </row>
    <row r="358" s="2" customFormat="1" ht="44.25" customHeight="1">
      <c r="A358" s="38"/>
      <c r="B358" s="172"/>
      <c r="C358" s="173" t="s">
        <v>559</v>
      </c>
      <c r="D358" s="173" t="s">
        <v>145</v>
      </c>
      <c r="E358" s="174" t="s">
        <v>560</v>
      </c>
      <c r="F358" s="175" t="s">
        <v>561</v>
      </c>
      <c r="G358" s="176" t="s">
        <v>148</v>
      </c>
      <c r="H358" s="177">
        <v>252</v>
      </c>
      <c r="I358" s="178"/>
      <c r="J358" s="179">
        <f>ROUND(I358*H358,2)</f>
        <v>0</v>
      </c>
      <c r="K358" s="175" t="s">
        <v>149</v>
      </c>
      <c r="L358" s="39"/>
      <c r="M358" s="180" t="s">
        <v>3</v>
      </c>
      <c r="N358" s="181" t="s">
        <v>43</v>
      </c>
      <c r="O358" s="72"/>
      <c r="P358" s="182">
        <f>O358*H358</f>
        <v>0</v>
      </c>
      <c r="Q358" s="182">
        <v>0</v>
      </c>
      <c r="R358" s="182">
        <f>Q358*H358</f>
        <v>0</v>
      </c>
      <c r="S358" s="182">
        <v>0</v>
      </c>
      <c r="T358" s="183">
        <f>S358*H358</f>
        <v>0</v>
      </c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R358" s="184" t="s">
        <v>222</v>
      </c>
      <c r="AT358" s="184" t="s">
        <v>145</v>
      </c>
      <c r="AU358" s="184" t="s">
        <v>81</v>
      </c>
      <c r="AY358" s="19" t="s">
        <v>143</v>
      </c>
      <c r="BE358" s="185">
        <f>IF(N358="základní",J358,0)</f>
        <v>0</v>
      </c>
      <c r="BF358" s="185">
        <f>IF(N358="snížená",J358,0)</f>
        <v>0</v>
      </c>
      <c r="BG358" s="185">
        <f>IF(N358="zákl. přenesená",J358,0)</f>
        <v>0</v>
      </c>
      <c r="BH358" s="185">
        <f>IF(N358="sníž. přenesená",J358,0)</f>
        <v>0</v>
      </c>
      <c r="BI358" s="185">
        <f>IF(N358="nulová",J358,0)</f>
        <v>0</v>
      </c>
      <c r="BJ358" s="19" t="s">
        <v>79</v>
      </c>
      <c r="BK358" s="185">
        <f>ROUND(I358*H358,2)</f>
        <v>0</v>
      </c>
      <c r="BL358" s="19" t="s">
        <v>222</v>
      </c>
      <c r="BM358" s="184" t="s">
        <v>562</v>
      </c>
    </row>
    <row r="359" s="13" customFormat="1">
      <c r="A359" s="13"/>
      <c r="B359" s="186"/>
      <c r="C359" s="13"/>
      <c r="D359" s="187" t="s">
        <v>152</v>
      </c>
      <c r="E359" s="188" t="s">
        <v>3</v>
      </c>
      <c r="F359" s="189" t="s">
        <v>563</v>
      </c>
      <c r="G359" s="13"/>
      <c r="H359" s="190">
        <v>252</v>
      </c>
      <c r="I359" s="191"/>
      <c r="J359" s="13"/>
      <c r="K359" s="13"/>
      <c r="L359" s="186"/>
      <c r="M359" s="192"/>
      <c r="N359" s="193"/>
      <c r="O359" s="193"/>
      <c r="P359" s="193"/>
      <c r="Q359" s="193"/>
      <c r="R359" s="193"/>
      <c r="S359" s="193"/>
      <c r="T359" s="194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188" t="s">
        <v>152</v>
      </c>
      <c r="AU359" s="188" t="s">
        <v>81</v>
      </c>
      <c r="AV359" s="13" t="s">
        <v>81</v>
      </c>
      <c r="AW359" s="13" t="s">
        <v>34</v>
      </c>
      <c r="AX359" s="13" t="s">
        <v>79</v>
      </c>
      <c r="AY359" s="188" t="s">
        <v>143</v>
      </c>
    </row>
    <row r="360" s="2" customFormat="1" ht="21.75" customHeight="1">
      <c r="A360" s="38"/>
      <c r="B360" s="172"/>
      <c r="C360" s="211" t="s">
        <v>564</v>
      </c>
      <c r="D360" s="211" t="s">
        <v>532</v>
      </c>
      <c r="E360" s="212" t="s">
        <v>565</v>
      </c>
      <c r="F360" s="213" t="s">
        <v>566</v>
      </c>
      <c r="G360" s="214" t="s">
        <v>148</v>
      </c>
      <c r="H360" s="215">
        <v>257.04000000000002</v>
      </c>
      <c r="I360" s="216"/>
      <c r="J360" s="217">
        <f>ROUND(I360*H360,2)</f>
        <v>0</v>
      </c>
      <c r="K360" s="213" t="s">
        <v>149</v>
      </c>
      <c r="L360" s="218"/>
      <c r="M360" s="219" t="s">
        <v>3</v>
      </c>
      <c r="N360" s="220" t="s">
        <v>43</v>
      </c>
      <c r="O360" s="72"/>
      <c r="P360" s="182">
        <f>O360*H360</f>
        <v>0</v>
      </c>
      <c r="Q360" s="182">
        <v>0.0028</v>
      </c>
      <c r="R360" s="182">
        <f>Q360*H360</f>
        <v>0.71971200000000002</v>
      </c>
      <c r="S360" s="182">
        <v>0</v>
      </c>
      <c r="T360" s="183">
        <f>S360*H360</f>
        <v>0</v>
      </c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R360" s="184" t="s">
        <v>326</v>
      </c>
      <c r="AT360" s="184" t="s">
        <v>532</v>
      </c>
      <c r="AU360" s="184" t="s">
        <v>81</v>
      </c>
      <c r="AY360" s="19" t="s">
        <v>143</v>
      </c>
      <c r="BE360" s="185">
        <f>IF(N360="základní",J360,0)</f>
        <v>0</v>
      </c>
      <c r="BF360" s="185">
        <f>IF(N360="snížená",J360,0)</f>
        <v>0</v>
      </c>
      <c r="BG360" s="185">
        <f>IF(N360="zákl. přenesená",J360,0)</f>
        <v>0</v>
      </c>
      <c r="BH360" s="185">
        <f>IF(N360="sníž. přenesená",J360,0)</f>
        <v>0</v>
      </c>
      <c r="BI360" s="185">
        <f>IF(N360="nulová",J360,0)</f>
        <v>0</v>
      </c>
      <c r="BJ360" s="19" t="s">
        <v>79</v>
      </c>
      <c r="BK360" s="185">
        <f>ROUND(I360*H360,2)</f>
        <v>0</v>
      </c>
      <c r="BL360" s="19" t="s">
        <v>222</v>
      </c>
      <c r="BM360" s="184" t="s">
        <v>567</v>
      </c>
    </row>
    <row r="361" s="13" customFormat="1">
      <c r="A361" s="13"/>
      <c r="B361" s="186"/>
      <c r="C361" s="13"/>
      <c r="D361" s="187" t="s">
        <v>152</v>
      </c>
      <c r="E361" s="13"/>
      <c r="F361" s="189" t="s">
        <v>568</v>
      </c>
      <c r="G361" s="13"/>
      <c r="H361" s="190">
        <v>257.04000000000002</v>
      </c>
      <c r="I361" s="191"/>
      <c r="J361" s="13"/>
      <c r="K361" s="13"/>
      <c r="L361" s="186"/>
      <c r="M361" s="192"/>
      <c r="N361" s="193"/>
      <c r="O361" s="193"/>
      <c r="P361" s="193"/>
      <c r="Q361" s="193"/>
      <c r="R361" s="193"/>
      <c r="S361" s="193"/>
      <c r="T361" s="194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188" t="s">
        <v>152</v>
      </c>
      <c r="AU361" s="188" t="s">
        <v>81</v>
      </c>
      <c r="AV361" s="13" t="s">
        <v>81</v>
      </c>
      <c r="AW361" s="13" t="s">
        <v>4</v>
      </c>
      <c r="AX361" s="13" t="s">
        <v>79</v>
      </c>
      <c r="AY361" s="188" t="s">
        <v>143</v>
      </c>
    </row>
    <row r="362" s="2" customFormat="1">
      <c r="A362" s="38"/>
      <c r="B362" s="172"/>
      <c r="C362" s="173" t="s">
        <v>569</v>
      </c>
      <c r="D362" s="173" t="s">
        <v>145</v>
      </c>
      <c r="E362" s="174" t="s">
        <v>570</v>
      </c>
      <c r="F362" s="175" t="s">
        <v>571</v>
      </c>
      <c r="G362" s="176" t="s">
        <v>148</v>
      </c>
      <c r="H362" s="177">
        <v>24.07</v>
      </c>
      <c r="I362" s="178"/>
      <c r="J362" s="179">
        <f>ROUND(I362*H362,2)</f>
        <v>0</v>
      </c>
      <c r="K362" s="175" t="s">
        <v>149</v>
      </c>
      <c r="L362" s="39"/>
      <c r="M362" s="180" t="s">
        <v>3</v>
      </c>
      <c r="N362" s="181" t="s">
        <v>43</v>
      </c>
      <c r="O362" s="72"/>
      <c r="P362" s="182">
        <f>O362*H362</f>
        <v>0</v>
      </c>
      <c r="Q362" s="182">
        <v>0</v>
      </c>
      <c r="R362" s="182">
        <f>Q362*H362</f>
        <v>0</v>
      </c>
      <c r="S362" s="182">
        <v>0</v>
      </c>
      <c r="T362" s="183">
        <f>S362*H362</f>
        <v>0</v>
      </c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R362" s="184" t="s">
        <v>222</v>
      </c>
      <c r="AT362" s="184" t="s">
        <v>145</v>
      </c>
      <c r="AU362" s="184" t="s">
        <v>81</v>
      </c>
      <c r="AY362" s="19" t="s">
        <v>143</v>
      </c>
      <c r="BE362" s="185">
        <f>IF(N362="základní",J362,0)</f>
        <v>0</v>
      </c>
      <c r="BF362" s="185">
        <f>IF(N362="snížená",J362,0)</f>
        <v>0</v>
      </c>
      <c r="BG362" s="185">
        <f>IF(N362="zákl. přenesená",J362,0)</f>
        <v>0</v>
      </c>
      <c r="BH362" s="185">
        <f>IF(N362="sníž. přenesená",J362,0)</f>
        <v>0</v>
      </c>
      <c r="BI362" s="185">
        <f>IF(N362="nulová",J362,0)</f>
        <v>0</v>
      </c>
      <c r="BJ362" s="19" t="s">
        <v>79</v>
      </c>
      <c r="BK362" s="185">
        <f>ROUND(I362*H362,2)</f>
        <v>0</v>
      </c>
      <c r="BL362" s="19" t="s">
        <v>222</v>
      </c>
      <c r="BM362" s="184" t="s">
        <v>572</v>
      </c>
    </row>
    <row r="363" s="13" customFormat="1">
      <c r="A363" s="13"/>
      <c r="B363" s="186"/>
      <c r="C363" s="13"/>
      <c r="D363" s="187" t="s">
        <v>152</v>
      </c>
      <c r="E363" s="188" t="s">
        <v>3</v>
      </c>
      <c r="F363" s="189" t="s">
        <v>573</v>
      </c>
      <c r="G363" s="13"/>
      <c r="H363" s="190">
        <v>24.07</v>
      </c>
      <c r="I363" s="191"/>
      <c r="J363" s="13"/>
      <c r="K363" s="13"/>
      <c r="L363" s="186"/>
      <c r="M363" s="192"/>
      <c r="N363" s="193"/>
      <c r="O363" s="193"/>
      <c r="P363" s="193"/>
      <c r="Q363" s="193"/>
      <c r="R363" s="193"/>
      <c r="S363" s="193"/>
      <c r="T363" s="194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188" t="s">
        <v>152</v>
      </c>
      <c r="AU363" s="188" t="s">
        <v>81</v>
      </c>
      <c r="AV363" s="13" t="s">
        <v>81</v>
      </c>
      <c r="AW363" s="13" t="s">
        <v>34</v>
      </c>
      <c r="AX363" s="13" t="s">
        <v>79</v>
      </c>
      <c r="AY363" s="188" t="s">
        <v>143</v>
      </c>
    </row>
    <row r="364" s="2" customFormat="1">
      <c r="A364" s="38"/>
      <c r="B364" s="172"/>
      <c r="C364" s="211" t="s">
        <v>574</v>
      </c>
      <c r="D364" s="211" t="s">
        <v>532</v>
      </c>
      <c r="E364" s="212" t="s">
        <v>575</v>
      </c>
      <c r="F364" s="213" t="s">
        <v>576</v>
      </c>
      <c r="G364" s="214" t="s">
        <v>148</v>
      </c>
      <c r="H364" s="215">
        <v>49.103000000000002</v>
      </c>
      <c r="I364" s="216"/>
      <c r="J364" s="217">
        <f>ROUND(I364*H364,2)</f>
        <v>0</v>
      </c>
      <c r="K364" s="213" t="s">
        <v>149</v>
      </c>
      <c r="L364" s="218"/>
      <c r="M364" s="219" t="s">
        <v>3</v>
      </c>
      <c r="N364" s="220" t="s">
        <v>43</v>
      </c>
      <c r="O364" s="72"/>
      <c r="P364" s="182">
        <f>O364*H364</f>
        <v>0</v>
      </c>
      <c r="Q364" s="182">
        <v>0.002</v>
      </c>
      <c r="R364" s="182">
        <f>Q364*H364</f>
        <v>0.098206000000000002</v>
      </c>
      <c r="S364" s="182">
        <v>0</v>
      </c>
      <c r="T364" s="183">
        <f>S364*H364</f>
        <v>0</v>
      </c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R364" s="184" t="s">
        <v>326</v>
      </c>
      <c r="AT364" s="184" t="s">
        <v>532</v>
      </c>
      <c r="AU364" s="184" t="s">
        <v>81</v>
      </c>
      <c r="AY364" s="19" t="s">
        <v>143</v>
      </c>
      <c r="BE364" s="185">
        <f>IF(N364="základní",J364,0)</f>
        <v>0</v>
      </c>
      <c r="BF364" s="185">
        <f>IF(N364="snížená",J364,0)</f>
        <v>0</v>
      </c>
      <c r="BG364" s="185">
        <f>IF(N364="zákl. přenesená",J364,0)</f>
        <v>0</v>
      </c>
      <c r="BH364" s="185">
        <f>IF(N364="sníž. přenesená",J364,0)</f>
        <v>0</v>
      </c>
      <c r="BI364" s="185">
        <f>IF(N364="nulová",J364,0)</f>
        <v>0</v>
      </c>
      <c r="BJ364" s="19" t="s">
        <v>79</v>
      </c>
      <c r="BK364" s="185">
        <f>ROUND(I364*H364,2)</f>
        <v>0</v>
      </c>
      <c r="BL364" s="19" t="s">
        <v>222</v>
      </c>
      <c r="BM364" s="184" t="s">
        <v>577</v>
      </c>
    </row>
    <row r="365" s="13" customFormat="1">
      <c r="A365" s="13"/>
      <c r="B365" s="186"/>
      <c r="C365" s="13"/>
      <c r="D365" s="187" t="s">
        <v>152</v>
      </c>
      <c r="E365" s="13"/>
      <c r="F365" s="189" t="s">
        <v>578</v>
      </c>
      <c r="G365" s="13"/>
      <c r="H365" s="190">
        <v>49.103000000000002</v>
      </c>
      <c r="I365" s="191"/>
      <c r="J365" s="13"/>
      <c r="K365" s="13"/>
      <c r="L365" s="186"/>
      <c r="M365" s="192"/>
      <c r="N365" s="193"/>
      <c r="O365" s="193"/>
      <c r="P365" s="193"/>
      <c r="Q365" s="193"/>
      <c r="R365" s="193"/>
      <c r="S365" s="193"/>
      <c r="T365" s="194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188" t="s">
        <v>152</v>
      </c>
      <c r="AU365" s="188" t="s">
        <v>81</v>
      </c>
      <c r="AV365" s="13" t="s">
        <v>81</v>
      </c>
      <c r="AW365" s="13" t="s">
        <v>4</v>
      </c>
      <c r="AX365" s="13" t="s">
        <v>79</v>
      </c>
      <c r="AY365" s="188" t="s">
        <v>143</v>
      </c>
    </row>
    <row r="366" s="2" customFormat="1" ht="44.25" customHeight="1">
      <c r="A366" s="38"/>
      <c r="B366" s="172"/>
      <c r="C366" s="173" t="s">
        <v>579</v>
      </c>
      <c r="D366" s="173" t="s">
        <v>145</v>
      </c>
      <c r="E366" s="174" t="s">
        <v>580</v>
      </c>
      <c r="F366" s="175" t="s">
        <v>581</v>
      </c>
      <c r="G366" s="176" t="s">
        <v>148</v>
      </c>
      <c r="H366" s="177">
        <v>24.07</v>
      </c>
      <c r="I366" s="178"/>
      <c r="J366" s="179">
        <f>ROUND(I366*H366,2)</f>
        <v>0</v>
      </c>
      <c r="K366" s="175" t="s">
        <v>149</v>
      </c>
      <c r="L366" s="39"/>
      <c r="M366" s="180" t="s">
        <v>3</v>
      </c>
      <c r="N366" s="181" t="s">
        <v>43</v>
      </c>
      <c r="O366" s="72"/>
      <c r="P366" s="182">
        <f>O366*H366</f>
        <v>0</v>
      </c>
      <c r="Q366" s="182">
        <v>0</v>
      </c>
      <c r="R366" s="182">
        <f>Q366*H366</f>
        <v>0</v>
      </c>
      <c r="S366" s="182">
        <v>0</v>
      </c>
      <c r="T366" s="183">
        <f>S366*H366</f>
        <v>0</v>
      </c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R366" s="184" t="s">
        <v>222</v>
      </c>
      <c r="AT366" s="184" t="s">
        <v>145</v>
      </c>
      <c r="AU366" s="184" t="s">
        <v>81</v>
      </c>
      <c r="AY366" s="19" t="s">
        <v>143</v>
      </c>
      <c r="BE366" s="185">
        <f>IF(N366="základní",J366,0)</f>
        <v>0</v>
      </c>
      <c r="BF366" s="185">
        <f>IF(N366="snížená",J366,0)</f>
        <v>0</v>
      </c>
      <c r="BG366" s="185">
        <f>IF(N366="zákl. přenesená",J366,0)</f>
        <v>0</v>
      </c>
      <c r="BH366" s="185">
        <f>IF(N366="sníž. přenesená",J366,0)</f>
        <v>0</v>
      </c>
      <c r="BI366" s="185">
        <f>IF(N366="nulová",J366,0)</f>
        <v>0</v>
      </c>
      <c r="BJ366" s="19" t="s">
        <v>79</v>
      </c>
      <c r="BK366" s="185">
        <f>ROUND(I366*H366,2)</f>
        <v>0</v>
      </c>
      <c r="BL366" s="19" t="s">
        <v>222</v>
      </c>
      <c r="BM366" s="184" t="s">
        <v>582</v>
      </c>
    </row>
    <row r="367" s="13" customFormat="1">
      <c r="A367" s="13"/>
      <c r="B367" s="186"/>
      <c r="C367" s="13"/>
      <c r="D367" s="187" t="s">
        <v>152</v>
      </c>
      <c r="E367" s="188" t="s">
        <v>3</v>
      </c>
      <c r="F367" s="189" t="s">
        <v>573</v>
      </c>
      <c r="G367" s="13"/>
      <c r="H367" s="190">
        <v>24.07</v>
      </c>
      <c r="I367" s="191"/>
      <c r="J367" s="13"/>
      <c r="K367" s="13"/>
      <c r="L367" s="186"/>
      <c r="M367" s="192"/>
      <c r="N367" s="193"/>
      <c r="O367" s="193"/>
      <c r="P367" s="193"/>
      <c r="Q367" s="193"/>
      <c r="R367" s="193"/>
      <c r="S367" s="193"/>
      <c r="T367" s="194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188" t="s">
        <v>152</v>
      </c>
      <c r="AU367" s="188" t="s">
        <v>81</v>
      </c>
      <c r="AV367" s="13" t="s">
        <v>81</v>
      </c>
      <c r="AW367" s="13" t="s">
        <v>34</v>
      </c>
      <c r="AX367" s="13" t="s">
        <v>79</v>
      </c>
      <c r="AY367" s="188" t="s">
        <v>143</v>
      </c>
    </row>
    <row r="368" s="2" customFormat="1" ht="16.5" customHeight="1">
      <c r="A368" s="38"/>
      <c r="B368" s="172"/>
      <c r="C368" s="211" t="s">
        <v>583</v>
      </c>
      <c r="D368" s="211" t="s">
        <v>532</v>
      </c>
      <c r="E368" s="212" t="s">
        <v>584</v>
      </c>
      <c r="F368" s="213" t="s">
        <v>585</v>
      </c>
      <c r="G368" s="214" t="s">
        <v>148</v>
      </c>
      <c r="H368" s="215">
        <v>28.053999999999998</v>
      </c>
      <c r="I368" s="216"/>
      <c r="J368" s="217">
        <f>ROUND(I368*H368,2)</f>
        <v>0</v>
      </c>
      <c r="K368" s="213" t="s">
        <v>149</v>
      </c>
      <c r="L368" s="218"/>
      <c r="M368" s="219" t="s">
        <v>3</v>
      </c>
      <c r="N368" s="220" t="s">
        <v>43</v>
      </c>
      <c r="O368" s="72"/>
      <c r="P368" s="182">
        <f>O368*H368</f>
        <v>0</v>
      </c>
      <c r="Q368" s="182">
        <v>0.00040000000000000002</v>
      </c>
      <c r="R368" s="182">
        <f>Q368*H368</f>
        <v>0.0112216</v>
      </c>
      <c r="S368" s="182">
        <v>0</v>
      </c>
      <c r="T368" s="183">
        <f>S368*H368</f>
        <v>0</v>
      </c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R368" s="184" t="s">
        <v>326</v>
      </c>
      <c r="AT368" s="184" t="s">
        <v>532</v>
      </c>
      <c r="AU368" s="184" t="s">
        <v>81</v>
      </c>
      <c r="AY368" s="19" t="s">
        <v>143</v>
      </c>
      <c r="BE368" s="185">
        <f>IF(N368="základní",J368,0)</f>
        <v>0</v>
      </c>
      <c r="BF368" s="185">
        <f>IF(N368="snížená",J368,0)</f>
        <v>0</v>
      </c>
      <c r="BG368" s="185">
        <f>IF(N368="zákl. přenesená",J368,0)</f>
        <v>0</v>
      </c>
      <c r="BH368" s="185">
        <f>IF(N368="sníž. přenesená",J368,0)</f>
        <v>0</v>
      </c>
      <c r="BI368" s="185">
        <f>IF(N368="nulová",J368,0)</f>
        <v>0</v>
      </c>
      <c r="BJ368" s="19" t="s">
        <v>79</v>
      </c>
      <c r="BK368" s="185">
        <f>ROUND(I368*H368,2)</f>
        <v>0</v>
      </c>
      <c r="BL368" s="19" t="s">
        <v>222</v>
      </c>
      <c r="BM368" s="184" t="s">
        <v>586</v>
      </c>
    </row>
    <row r="369" s="13" customFormat="1">
      <c r="A369" s="13"/>
      <c r="B369" s="186"/>
      <c r="C369" s="13"/>
      <c r="D369" s="187" t="s">
        <v>152</v>
      </c>
      <c r="E369" s="13"/>
      <c r="F369" s="189" t="s">
        <v>587</v>
      </c>
      <c r="G369" s="13"/>
      <c r="H369" s="190">
        <v>28.053999999999998</v>
      </c>
      <c r="I369" s="191"/>
      <c r="J369" s="13"/>
      <c r="K369" s="13"/>
      <c r="L369" s="186"/>
      <c r="M369" s="192"/>
      <c r="N369" s="193"/>
      <c r="O369" s="193"/>
      <c r="P369" s="193"/>
      <c r="Q369" s="193"/>
      <c r="R369" s="193"/>
      <c r="S369" s="193"/>
      <c r="T369" s="194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188" t="s">
        <v>152</v>
      </c>
      <c r="AU369" s="188" t="s">
        <v>81</v>
      </c>
      <c r="AV369" s="13" t="s">
        <v>81</v>
      </c>
      <c r="AW369" s="13" t="s">
        <v>4</v>
      </c>
      <c r="AX369" s="13" t="s">
        <v>79</v>
      </c>
      <c r="AY369" s="188" t="s">
        <v>143</v>
      </c>
    </row>
    <row r="370" s="2" customFormat="1" ht="44.25" customHeight="1">
      <c r="A370" s="38"/>
      <c r="B370" s="172"/>
      <c r="C370" s="173" t="s">
        <v>588</v>
      </c>
      <c r="D370" s="173" t="s">
        <v>145</v>
      </c>
      <c r="E370" s="174" t="s">
        <v>589</v>
      </c>
      <c r="F370" s="175" t="s">
        <v>590</v>
      </c>
      <c r="G370" s="176" t="s">
        <v>355</v>
      </c>
      <c r="H370" s="177">
        <v>0.82899999999999996</v>
      </c>
      <c r="I370" s="178"/>
      <c r="J370" s="179">
        <f>ROUND(I370*H370,2)</f>
        <v>0</v>
      </c>
      <c r="K370" s="175" t="s">
        <v>149</v>
      </c>
      <c r="L370" s="39"/>
      <c r="M370" s="180" t="s">
        <v>3</v>
      </c>
      <c r="N370" s="181" t="s">
        <v>43</v>
      </c>
      <c r="O370" s="72"/>
      <c r="P370" s="182">
        <f>O370*H370</f>
        <v>0</v>
      </c>
      <c r="Q370" s="182">
        <v>0</v>
      </c>
      <c r="R370" s="182">
        <f>Q370*H370</f>
        <v>0</v>
      </c>
      <c r="S370" s="182">
        <v>0</v>
      </c>
      <c r="T370" s="183">
        <f>S370*H370</f>
        <v>0</v>
      </c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R370" s="184" t="s">
        <v>222</v>
      </c>
      <c r="AT370" s="184" t="s">
        <v>145</v>
      </c>
      <c r="AU370" s="184" t="s">
        <v>81</v>
      </c>
      <c r="AY370" s="19" t="s">
        <v>143</v>
      </c>
      <c r="BE370" s="185">
        <f>IF(N370="základní",J370,0)</f>
        <v>0</v>
      </c>
      <c r="BF370" s="185">
        <f>IF(N370="snížená",J370,0)</f>
        <v>0</v>
      </c>
      <c r="BG370" s="185">
        <f>IF(N370="zákl. přenesená",J370,0)</f>
        <v>0</v>
      </c>
      <c r="BH370" s="185">
        <f>IF(N370="sníž. přenesená",J370,0)</f>
        <v>0</v>
      </c>
      <c r="BI370" s="185">
        <f>IF(N370="nulová",J370,0)</f>
        <v>0</v>
      </c>
      <c r="BJ370" s="19" t="s">
        <v>79</v>
      </c>
      <c r="BK370" s="185">
        <f>ROUND(I370*H370,2)</f>
        <v>0</v>
      </c>
      <c r="BL370" s="19" t="s">
        <v>222</v>
      </c>
      <c r="BM370" s="184" t="s">
        <v>591</v>
      </c>
    </row>
    <row r="371" s="12" customFormat="1" ht="22.8" customHeight="1">
      <c r="A371" s="12"/>
      <c r="B371" s="159"/>
      <c r="C371" s="12"/>
      <c r="D371" s="160" t="s">
        <v>71</v>
      </c>
      <c r="E371" s="170" t="s">
        <v>592</v>
      </c>
      <c r="F371" s="170" t="s">
        <v>593</v>
      </c>
      <c r="G371" s="12"/>
      <c r="H371" s="12"/>
      <c r="I371" s="162"/>
      <c r="J371" s="171">
        <f>BK371</f>
        <v>0</v>
      </c>
      <c r="K371" s="12"/>
      <c r="L371" s="159"/>
      <c r="M371" s="164"/>
      <c r="N371" s="165"/>
      <c r="O371" s="165"/>
      <c r="P371" s="166">
        <f>SUM(P372:P388)</f>
        <v>0</v>
      </c>
      <c r="Q371" s="165"/>
      <c r="R371" s="166">
        <f>SUM(R372:R388)</f>
        <v>4.3787319999999994</v>
      </c>
      <c r="S371" s="165"/>
      <c r="T371" s="167">
        <f>SUM(T372:T388)</f>
        <v>0</v>
      </c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R371" s="160" t="s">
        <v>81</v>
      </c>
      <c r="AT371" s="168" t="s">
        <v>71</v>
      </c>
      <c r="AU371" s="168" t="s">
        <v>79</v>
      </c>
      <c r="AY371" s="160" t="s">
        <v>143</v>
      </c>
      <c r="BK371" s="169">
        <f>SUM(BK372:BK388)</f>
        <v>0</v>
      </c>
    </row>
    <row r="372" s="2" customFormat="1">
      <c r="A372" s="38"/>
      <c r="B372" s="172"/>
      <c r="C372" s="173" t="s">
        <v>594</v>
      </c>
      <c r="D372" s="173" t="s">
        <v>145</v>
      </c>
      <c r="E372" s="174" t="s">
        <v>595</v>
      </c>
      <c r="F372" s="175" t="s">
        <v>596</v>
      </c>
      <c r="G372" s="176" t="s">
        <v>148</v>
      </c>
      <c r="H372" s="177">
        <v>126</v>
      </c>
      <c r="I372" s="178"/>
      <c r="J372" s="179">
        <f>ROUND(I372*H372,2)</f>
        <v>0</v>
      </c>
      <c r="K372" s="175" t="s">
        <v>149</v>
      </c>
      <c r="L372" s="39"/>
      <c r="M372" s="180" t="s">
        <v>3</v>
      </c>
      <c r="N372" s="181" t="s">
        <v>43</v>
      </c>
      <c r="O372" s="72"/>
      <c r="P372" s="182">
        <f>O372*H372</f>
        <v>0</v>
      </c>
      <c r="Q372" s="182">
        <v>0</v>
      </c>
      <c r="R372" s="182">
        <f>Q372*H372</f>
        <v>0</v>
      </c>
      <c r="S372" s="182">
        <v>0</v>
      </c>
      <c r="T372" s="183">
        <f>S372*H372</f>
        <v>0</v>
      </c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R372" s="184" t="s">
        <v>222</v>
      </c>
      <c r="AT372" s="184" t="s">
        <v>145</v>
      </c>
      <c r="AU372" s="184" t="s">
        <v>81</v>
      </c>
      <c r="AY372" s="19" t="s">
        <v>143</v>
      </c>
      <c r="BE372" s="185">
        <f>IF(N372="základní",J372,0)</f>
        <v>0</v>
      </c>
      <c r="BF372" s="185">
        <f>IF(N372="snížená",J372,0)</f>
        <v>0</v>
      </c>
      <c r="BG372" s="185">
        <f>IF(N372="zákl. přenesená",J372,0)</f>
        <v>0</v>
      </c>
      <c r="BH372" s="185">
        <f>IF(N372="sníž. přenesená",J372,0)</f>
        <v>0</v>
      </c>
      <c r="BI372" s="185">
        <f>IF(N372="nulová",J372,0)</f>
        <v>0</v>
      </c>
      <c r="BJ372" s="19" t="s">
        <v>79</v>
      </c>
      <c r="BK372" s="185">
        <f>ROUND(I372*H372,2)</f>
        <v>0</v>
      </c>
      <c r="BL372" s="19" t="s">
        <v>222</v>
      </c>
      <c r="BM372" s="184" t="s">
        <v>597</v>
      </c>
    </row>
    <row r="373" s="13" customFormat="1">
      <c r="A373" s="13"/>
      <c r="B373" s="186"/>
      <c r="C373" s="13"/>
      <c r="D373" s="187" t="s">
        <v>152</v>
      </c>
      <c r="E373" s="188" t="s">
        <v>3</v>
      </c>
      <c r="F373" s="189" t="s">
        <v>407</v>
      </c>
      <c r="G373" s="13"/>
      <c r="H373" s="190">
        <v>126</v>
      </c>
      <c r="I373" s="191"/>
      <c r="J373" s="13"/>
      <c r="K373" s="13"/>
      <c r="L373" s="186"/>
      <c r="M373" s="192"/>
      <c r="N373" s="193"/>
      <c r="O373" s="193"/>
      <c r="P373" s="193"/>
      <c r="Q373" s="193"/>
      <c r="R373" s="193"/>
      <c r="S373" s="193"/>
      <c r="T373" s="194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188" t="s">
        <v>152</v>
      </c>
      <c r="AU373" s="188" t="s">
        <v>81</v>
      </c>
      <c r="AV373" s="13" t="s">
        <v>81</v>
      </c>
      <c r="AW373" s="13" t="s">
        <v>34</v>
      </c>
      <c r="AX373" s="13" t="s">
        <v>79</v>
      </c>
      <c r="AY373" s="188" t="s">
        <v>143</v>
      </c>
    </row>
    <row r="374" s="2" customFormat="1" ht="44.25" customHeight="1">
      <c r="A374" s="38"/>
      <c r="B374" s="172"/>
      <c r="C374" s="173" t="s">
        <v>598</v>
      </c>
      <c r="D374" s="173" t="s">
        <v>145</v>
      </c>
      <c r="E374" s="174" t="s">
        <v>599</v>
      </c>
      <c r="F374" s="175" t="s">
        <v>600</v>
      </c>
      <c r="G374" s="176" t="s">
        <v>156</v>
      </c>
      <c r="H374" s="177">
        <v>7.9000000000000004</v>
      </c>
      <c r="I374" s="178"/>
      <c r="J374" s="179">
        <f>ROUND(I374*H374,2)</f>
        <v>0</v>
      </c>
      <c r="K374" s="175" t="s">
        <v>149</v>
      </c>
      <c r="L374" s="39"/>
      <c r="M374" s="180" t="s">
        <v>3</v>
      </c>
      <c r="N374" s="181" t="s">
        <v>43</v>
      </c>
      <c r="O374" s="72"/>
      <c r="P374" s="182">
        <f>O374*H374</f>
        <v>0</v>
      </c>
      <c r="Q374" s="182">
        <v>0.00108</v>
      </c>
      <c r="R374" s="182">
        <f>Q374*H374</f>
        <v>0.0085319999999999997</v>
      </c>
      <c r="S374" s="182">
        <v>0</v>
      </c>
      <c r="T374" s="183">
        <f>S374*H374</f>
        <v>0</v>
      </c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R374" s="184" t="s">
        <v>222</v>
      </c>
      <c r="AT374" s="184" t="s">
        <v>145</v>
      </c>
      <c r="AU374" s="184" t="s">
        <v>81</v>
      </c>
      <c r="AY374" s="19" t="s">
        <v>143</v>
      </c>
      <c r="BE374" s="185">
        <f>IF(N374="základní",J374,0)</f>
        <v>0</v>
      </c>
      <c r="BF374" s="185">
        <f>IF(N374="snížená",J374,0)</f>
        <v>0</v>
      </c>
      <c r="BG374" s="185">
        <f>IF(N374="zákl. přenesená",J374,0)</f>
        <v>0</v>
      </c>
      <c r="BH374" s="185">
        <f>IF(N374="sníž. přenesená",J374,0)</f>
        <v>0</v>
      </c>
      <c r="BI374" s="185">
        <f>IF(N374="nulová",J374,0)</f>
        <v>0</v>
      </c>
      <c r="BJ374" s="19" t="s">
        <v>79</v>
      </c>
      <c r="BK374" s="185">
        <f>ROUND(I374*H374,2)</f>
        <v>0</v>
      </c>
      <c r="BL374" s="19" t="s">
        <v>222</v>
      </c>
      <c r="BM374" s="184" t="s">
        <v>601</v>
      </c>
    </row>
    <row r="375" s="13" customFormat="1">
      <c r="A375" s="13"/>
      <c r="B375" s="186"/>
      <c r="C375" s="13"/>
      <c r="D375" s="187" t="s">
        <v>152</v>
      </c>
      <c r="E375" s="188" t="s">
        <v>3</v>
      </c>
      <c r="F375" s="189" t="s">
        <v>602</v>
      </c>
      <c r="G375" s="13"/>
      <c r="H375" s="190">
        <v>7.9000000000000004</v>
      </c>
      <c r="I375" s="191"/>
      <c r="J375" s="13"/>
      <c r="K375" s="13"/>
      <c r="L375" s="186"/>
      <c r="M375" s="192"/>
      <c r="N375" s="193"/>
      <c r="O375" s="193"/>
      <c r="P375" s="193"/>
      <c r="Q375" s="193"/>
      <c r="R375" s="193"/>
      <c r="S375" s="193"/>
      <c r="T375" s="194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T375" s="188" t="s">
        <v>152</v>
      </c>
      <c r="AU375" s="188" t="s">
        <v>81</v>
      </c>
      <c r="AV375" s="13" t="s">
        <v>81</v>
      </c>
      <c r="AW375" s="13" t="s">
        <v>34</v>
      </c>
      <c r="AX375" s="13" t="s">
        <v>79</v>
      </c>
      <c r="AY375" s="188" t="s">
        <v>143</v>
      </c>
    </row>
    <row r="376" s="2" customFormat="1" ht="16.5" customHeight="1">
      <c r="A376" s="38"/>
      <c r="B376" s="172"/>
      <c r="C376" s="173" t="s">
        <v>603</v>
      </c>
      <c r="D376" s="173" t="s">
        <v>145</v>
      </c>
      <c r="E376" s="174" t="s">
        <v>604</v>
      </c>
      <c r="F376" s="175" t="s">
        <v>605</v>
      </c>
      <c r="G376" s="176" t="s">
        <v>148</v>
      </c>
      <c r="H376" s="177">
        <v>126</v>
      </c>
      <c r="I376" s="178"/>
      <c r="J376" s="179">
        <f>ROUND(I376*H376,2)</f>
        <v>0</v>
      </c>
      <c r="K376" s="175" t="s">
        <v>149</v>
      </c>
      <c r="L376" s="39"/>
      <c r="M376" s="180" t="s">
        <v>3</v>
      </c>
      <c r="N376" s="181" t="s">
        <v>43</v>
      </c>
      <c r="O376" s="72"/>
      <c r="P376" s="182">
        <f>O376*H376</f>
        <v>0</v>
      </c>
      <c r="Q376" s="182">
        <v>0</v>
      </c>
      <c r="R376" s="182">
        <f>Q376*H376</f>
        <v>0</v>
      </c>
      <c r="S376" s="182">
        <v>0</v>
      </c>
      <c r="T376" s="183">
        <f>S376*H376</f>
        <v>0</v>
      </c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R376" s="184" t="s">
        <v>222</v>
      </c>
      <c r="AT376" s="184" t="s">
        <v>145</v>
      </c>
      <c r="AU376" s="184" t="s">
        <v>81</v>
      </c>
      <c r="AY376" s="19" t="s">
        <v>143</v>
      </c>
      <c r="BE376" s="185">
        <f>IF(N376="základní",J376,0)</f>
        <v>0</v>
      </c>
      <c r="BF376" s="185">
        <f>IF(N376="snížená",J376,0)</f>
        <v>0</v>
      </c>
      <c r="BG376" s="185">
        <f>IF(N376="zákl. přenesená",J376,0)</f>
        <v>0</v>
      </c>
      <c r="BH376" s="185">
        <f>IF(N376="sníž. přenesená",J376,0)</f>
        <v>0</v>
      </c>
      <c r="BI376" s="185">
        <f>IF(N376="nulová",J376,0)</f>
        <v>0</v>
      </c>
      <c r="BJ376" s="19" t="s">
        <v>79</v>
      </c>
      <c r="BK376" s="185">
        <f>ROUND(I376*H376,2)</f>
        <v>0</v>
      </c>
      <c r="BL376" s="19" t="s">
        <v>222</v>
      </c>
      <c r="BM376" s="184" t="s">
        <v>606</v>
      </c>
    </row>
    <row r="377" s="13" customFormat="1">
      <c r="A377" s="13"/>
      <c r="B377" s="186"/>
      <c r="C377" s="13"/>
      <c r="D377" s="187" t="s">
        <v>152</v>
      </c>
      <c r="E377" s="188" t="s">
        <v>3</v>
      </c>
      <c r="F377" s="189" t="s">
        <v>407</v>
      </c>
      <c r="G377" s="13"/>
      <c r="H377" s="190">
        <v>126</v>
      </c>
      <c r="I377" s="191"/>
      <c r="J377" s="13"/>
      <c r="K377" s="13"/>
      <c r="L377" s="186"/>
      <c r="M377" s="192"/>
      <c r="N377" s="193"/>
      <c r="O377" s="193"/>
      <c r="P377" s="193"/>
      <c r="Q377" s="193"/>
      <c r="R377" s="193"/>
      <c r="S377" s="193"/>
      <c r="T377" s="194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188" t="s">
        <v>152</v>
      </c>
      <c r="AU377" s="188" t="s">
        <v>81</v>
      </c>
      <c r="AV377" s="13" t="s">
        <v>81</v>
      </c>
      <c r="AW377" s="13" t="s">
        <v>34</v>
      </c>
      <c r="AX377" s="13" t="s">
        <v>79</v>
      </c>
      <c r="AY377" s="188" t="s">
        <v>143</v>
      </c>
    </row>
    <row r="378" s="2" customFormat="1">
      <c r="A378" s="38"/>
      <c r="B378" s="172"/>
      <c r="C378" s="211" t="s">
        <v>607</v>
      </c>
      <c r="D378" s="211" t="s">
        <v>532</v>
      </c>
      <c r="E378" s="212" t="s">
        <v>608</v>
      </c>
      <c r="F378" s="213" t="s">
        <v>609</v>
      </c>
      <c r="G378" s="214" t="s">
        <v>156</v>
      </c>
      <c r="H378" s="215">
        <v>3.4649999999999999</v>
      </c>
      <c r="I378" s="216"/>
      <c r="J378" s="217">
        <f>ROUND(I378*H378,2)</f>
        <v>0</v>
      </c>
      <c r="K378" s="213" t="s">
        <v>149</v>
      </c>
      <c r="L378" s="218"/>
      <c r="M378" s="219" t="s">
        <v>3</v>
      </c>
      <c r="N378" s="220" t="s">
        <v>43</v>
      </c>
      <c r="O378" s="72"/>
      <c r="P378" s="182">
        <f>O378*H378</f>
        <v>0</v>
      </c>
      <c r="Q378" s="182">
        <v>0.55000000000000004</v>
      </c>
      <c r="R378" s="182">
        <f>Q378*H378</f>
        <v>1.9057500000000001</v>
      </c>
      <c r="S378" s="182">
        <v>0</v>
      </c>
      <c r="T378" s="183">
        <f>S378*H378</f>
        <v>0</v>
      </c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R378" s="184" t="s">
        <v>326</v>
      </c>
      <c r="AT378" s="184" t="s">
        <v>532</v>
      </c>
      <c r="AU378" s="184" t="s">
        <v>81</v>
      </c>
      <c r="AY378" s="19" t="s">
        <v>143</v>
      </c>
      <c r="BE378" s="185">
        <f>IF(N378="základní",J378,0)</f>
        <v>0</v>
      </c>
      <c r="BF378" s="185">
        <f>IF(N378="snížená",J378,0)</f>
        <v>0</v>
      </c>
      <c r="BG378" s="185">
        <f>IF(N378="zákl. přenesená",J378,0)</f>
        <v>0</v>
      </c>
      <c r="BH378" s="185">
        <f>IF(N378="sníž. přenesená",J378,0)</f>
        <v>0</v>
      </c>
      <c r="BI378" s="185">
        <f>IF(N378="nulová",J378,0)</f>
        <v>0</v>
      </c>
      <c r="BJ378" s="19" t="s">
        <v>79</v>
      </c>
      <c r="BK378" s="185">
        <f>ROUND(I378*H378,2)</f>
        <v>0</v>
      </c>
      <c r="BL378" s="19" t="s">
        <v>222</v>
      </c>
      <c r="BM378" s="184" t="s">
        <v>610</v>
      </c>
    </row>
    <row r="379" s="13" customFormat="1">
      <c r="A379" s="13"/>
      <c r="B379" s="186"/>
      <c r="C379" s="13"/>
      <c r="D379" s="187" t="s">
        <v>152</v>
      </c>
      <c r="E379" s="188" t="s">
        <v>3</v>
      </c>
      <c r="F379" s="189" t="s">
        <v>611</v>
      </c>
      <c r="G379" s="13"/>
      <c r="H379" s="190">
        <v>3.4649999999999999</v>
      </c>
      <c r="I379" s="191"/>
      <c r="J379" s="13"/>
      <c r="K379" s="13"/>
      <c r="L379" s="186"/>
      <c r="M379" s="192"/>
      <c r="N379" s="193"/>
      <c r="O379" s="193"/>
      <c r="P379" s="193"/>
      <c r="Q379" s="193"/>
      <c r="R379" s="193"/>
      <c r="S379" s="193"/>
      <c r="T379" s="194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188" t="s">
        <v>152</v>
      </c>
      <c r="AU379" s="188" t="s">
        <v>81</v>
      </c>
      <c r="AV379" s="13" t="s">
        <v>81</v>
      </c>
      <c r="AW379" s="13" t="s">
        <v>34</v>
      </c>
      <c r="AX379" s="13" t="s">
        <v>79</v>
      </c>
      <c r="AY379" s="188" t="s">
        <v>143</v>
      </c>
    </row>
    <row r="380" s="2" customFormat="1">
      <c r="A380" s="38"/>
      <c r="B380" s="172"/>
      <c r="C380" s="173" t="s">
        <v>612</v>
      </c>
      <c r="D380" s="173" t="s">
        <v>145</v>
      </c>
      <c r="E380" s="174" t="s">
        <v>613</v>
      </c>
      <c r="F380" s="175" t="s">
        <v>614</v>
      </c>
      <c r="G380" s="176" t="s">
        <v>148</v>
      </c>
      <c r="H380" s="177">
        <v>126</v>
      </c>
      <c r="I380" s="178"/>
      <c r="J380" s="179">
        <f>ROUND(I380*H380,2)</f>
        <v>0</v>
      </c>
      <c r="K380" s="175" t="s">
        <v>149</v>
      </c>
      <c r="L380" s="39"/>
      <c r="M380" s="180" t="s">
        <v>3</v>
      </c>
      <c r="N380" s="181" t="s">
        <v>43</v>
      </c>
      <c r="O380" s="72"/>
      <c r="P380" s="182">
        <f>O380*H380</f>
        <v>0</v>
      </c>
      <c r="Q380" s="182">
        <v>0</v>
      </c>
      <c r="R380" s="182">
        <f>Q380*H380</f>
        <v>0</v>
      </c>
      <c r="S380" s="182">
        <v>0</v>
      </c>
      <c r="T380" s="183">
        <f>S380*H380</f>
        <v>0</v>
      </c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R380" s="184" t="s">
        <v>222</v>
      </c>
      <c r="AT380" s="184" t="s">
        <v>145</v>
      </c>
      <c r="AU380" s="184" t="s">
        <v>81</v>
      </c>
      <c r="AY380" s="19" t="s">
        <v>143</v>
      </c>
      <c r="BE380" s="185">
        <f>IF(N380="základní",J380,0)</f>
        <v>0</v>
      </c>
      <c r="BF380" s="185">
        <f>IF(N380="snížená",J380,0)</f>
        <v>0</v>
      </c>
      <c r="BG380" s="185">
        <f>IF(N380="zákl. přenesená",J380,0)</f>
        <v>0</v>
      </c>
      <c r="BH380" s="185">
        <f>IF(N380="sníž. přenesená",J380,0)</f>
        <v>0</v>
      </c>
      <c r="BI380" s="185">
        <f>IF(N380="nulová",J380,0)</f>
        <v>0</v>
      </c>
      <c r="BJ380" s="19" t="s">
        <v>79</v>
      </c>
      <c r="BK380" s="185">
        <f>ROUND(I380*H380,2)</f>
        <v>0</v>
      </c>
      <c r="BL380" s="19" t="s">
        <v>222</v>
      </c>
      <c r="BM380" s="184" t="s">
        <v>615</v>
      </c>
    </row>
    <row r="381" s="13" customFormat="1">
      <c r="A381" s="13"/>
      <c r="B381" s="186"/>
      <c r="C381" s="13"/>
      <c r="D381" s="187" t="s">
        <v>152</v>
      </c>
      <c r="E381" s="188" t="s">
        <v>3</v>
      </c>
      <c r="F381" s="189" t="s">
        <v>407</v>
      </c>
      <c r="G381" s="13"/>
      <c r="H381" s="190">
        <v>126</v>
      </c>
      <c r="I381" s="191"/>
      <c r="J381" s="13"/>
      <c r="K381" s="13"/>
      <c r="L381" s="186"/>
      <c r="M381" s="192"/>
      <c r="N381" s="193"/>
      <c r="O381" s="193"/>
      <c r="P381" s="193"/>
      <c r="Q381" s="193"/>
      <c r="R381" s="193"/>
      <c r="S381" s="193"/>
      <c r="T381" s="194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188" t="s">
        <v>152</v>
      </c>
      <c r="AU381" s="188" t="s">
        <v>81</v>
      </c>
      <c r="AV381" s="13" t="s">
        <v>81</v>
      </c>
      <c r="AW381" s="13" t="s">
        <v>34</v>
      </c>
      <c r="AX381" s="13" t="s">
        <v>79</v>
      </c>
      <c r="AY381" s="188" t="s">
        <v>143</v>
      </c>
    </row>
    <row r="382" s="2" customFormat="1" ht="21.75" customHeight="1">
      <c r="A382" s="38"/>
      <c r="B382" s="172"/>
      <c r="C382" s="211" t="s">
        <v>616</v>
      </c>
      <c r="D382" s="211" t="s">
        <v>532</v>
      </c>
      <c r="E382" s="212" t="s">
        <v>617</v>
      </c>
      <c r="F382" s="213" t="s">
        <v>618</v>
      </c>
      <c r="G382" s="214" t="s">
        <v>156</v>
      </c>
      <c r="H382" s="215">
        <v>4.4349999999999996</v>
      </c>
      <c r="I382" s="216"/>
      <c r="J382" s="217">
        <f>ROUND(I382*H382,2)</f>
        <v>0</v>
      </c>
      <c r="K382" s="213" t="s">
        <v>149</v>
      </c>
      <c r="L382" s="218"/>
      <c r="M382" s="219" t="s">
        <v>3</v>
      </c>
      <c r="N382" s="220" t="s">
        <v>43</v>
      </c>
      <c r="O382" s="72"/>
      <c r="P382" s="182">
        <f>O382*H382</f>
        <v>0</v>
      </c>
      <c r="Q382" s="182">
        <v>0.55000000000000004</v>
      </c>
      <c r="R382" s="182">
        <f>Q382*H382</f>
        <v>2.4392499999999999</v>
      </c>
      <c r="S382" s="182">
        <v>0</v>
      </c>
      <c r="T382" s="183">
        <f>S382*H382</f>
        <v>0</v>
      </c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R382" s="184" t="s">
        <v>326</v>
      </c>
      <c r="AT382" s="184" t="s">
        <v>532</v>
      </c>
      <c r="AU382" s="184" t="s">
        <v>81</v>
      </c>
      <c r="AY382" s="19" t="s">
        <v>143</v>
      </c>
      <c r="BE382" s="185">
        <f>IF(N382="základní",J382,0)</f>
        <v>0</v>
      </c>
      <c r="BF382" s="185">
        <f>IF(N382="snížená",J382,0)</f>
        <v>0</v>
      </c>
      <c r="BG382" s="185">
        <f>IF(N382="zákl. přenesená",J382,0)</f>
        <v>0</v>
      </c>
      <c r="BH382" s="185">
        <f>IF(N382="sníž. přenesená",J382,0)</f>
        <v>0</v>
      </c>
      <c r="BI382" s="185">
        <f>IF(N382="nulová",J382,0)</f>
        <v>0</v>
      </c>
      <c r="BJ382" s="19" t="s">
        <v>79</v>
      </c>
      <c r="BK382" s="185">
        <f>ROUND(I382*H382,2)</f>
        <v>0</v>
      </c>
      <c r="BL382" s="19" t="s">
        <v>222</v>
      </c>
      <c r="BM382" s="184" t="s">
        <v>619</v>
      </c>
    </row>
    <row r="383" s="13" customFormat="1">
      <c r="A383" s="13"/>
      <c r="B383" s="186"/>
      <c r="C383" s="13"/>
      <c r="D383" s="187" t="s">
        <v>152</v>
      </c>
      <c r="E383" s="188" t="s">
        <v>3</v>
      </c>
      <c r="F383" s="189" t="s">
        <v>620</v>
      </c>
      <c r="G383" s="13"/>
      <c r="H383" s="190">
        <v>4.4349999999999996</v>
      </c>
      <c r="I383" s="191"/>
      <c r="J383" s="13"/>
      <c r="K383" s="13"/>
      <c r="L383" s="186"/>
      <c r="M383" s="192"/>
      <c r="N383" s="193"/>
      <c r="O383" s="193"/>
      <c r="P383" s="193"/>
      <c r="Q383" s="193"/>
      <c r="R383" s="193"/>
      <c r="S383" s="193"/>
      <c r="T383" s="194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188" t="s">
        <v>152</v>
      </c>
      <c r="AU383" s="188" t="s">
        <v>81</v>
      </c>
      <c r="AV383" s="13" t="s">
        <v>81</v>
      </c>
      <c r="AW383" s="13" t="s">
        <v>34</v>
      </c>
      <c r="AX383" s="13" t="s">
        <v>79</v>
      </c>
      <c r="AY383" s="188" t="s">
        <v>143</v>
      </c>
    </row>
    <row r="384" s="2" customFormat="1">
      <c r="A384" s="38"/>
      <c r="B384" s="172"/>
      <c r="C384" s="173" t="s">
        <v>621</v>
      </c>
      <c r="D384" s="173" t="s">
        <v>145</v>
      </c>
      <c r="E384" s="174" t="s">
        <v>622</v>
      </c>
      <c r="F384" s="175" t="s">
        <v>623</v>
      </c>
      <c r="G384" s="176" t="s">
        <v>148</v>
      </c>
      <c r="H384" s="177">
        <v>126</v>
      </c>
      <c r="I384" s="178"/>
      <c r="J384" s="179">
        <f>ROUND(I384*H384,2)</f>
        <v>0</v>
      </c>
      <c r="K384" s="175" t="s">
        <v>149</v>
      </c>
      <c r="L384" s="39"/>
      <c r="M384" s="180" t="s">
        <v>3</v>
      </c>
      <c r="N384" s="181" t="s">
        <v>43</v>
      </c>
      <c r="O384" s="72"/>
      <c r="P384" s="182">
        <f>O384*H384</f>
        <v>0</v>
      </c>
      <c r="Q384" s="182">
        <v>0.00020000000000000001</v>
      </c>
      <c r="R384" s="182">
        <f>Q384*H384</f>
        <v>0.0252</v>
      </c>
      <c r="S384" s="182">
        <v>0</v>
      </c>
      <c r="T384" s="183">
        <f>S384*H384</f>
        <v>0</v>
      </c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R384" s="184" t="s">
        <v>222</v>
      </c>
      <c r="AT384" s="184" t="s">
        <v>145</v>
      </c>
      <c r="AU384" s="184" t="s">
        <v>81</v>
      </c>
      <c r="AY384" s="19" t="s">
        <v>143</v>
      </c>
      <c r="BE384" s="185">
        <f>IF(N384="základní",J384,0)</f>
        <v>0</v>
      </c>
      <c r="BF384" s="185">
        <f>IF(N384="snížená",J384,0)</f>
        <v>0</v>
      </c>
      <c r="BG384" s="185">
        <f>IF(N384="zákl. přenesená",J384,0)</f>
        <v>0</v>
      </c>
      <c r="BH384" s="185">
        <f>IF(N384="sníž. přenesená",J384,0)</f>
        <v>0</v>
      </c>
      <c r="BI384" s="185">
        <f>IF(N384="nulová",J384,0)</f>
        <v>0</v>
      </c>
      <c r="BJ384" s="19" t="s">
        <v>79</v>
      </c>
      <c r="BK384" s="185">
        <f>ROUND(I384*H384,2)</f>
        <v>0</v>
      </c>
      <c r="BL384" s="19" t="s">
        <v>222</v>
      </c>
      <c r="BM384" s="184" t="s">
        <v>624</v>
      </c>
    </row>
    <row r="385" s="13" customFormat="1">
      <c r="A385" s="13"/>
      <c r="B385" s="186"/>
      <c r="C385" s="13"/>
      <c r="D385" s="187" t="s">
        <v>152</v>
      </c>
      <c r="E385" s="188" t="s">
        <v>3</v>
      </c>
      <c r="F385" s="189" t="s">
        <v>407</v>
      </c>
      <c r="G385" s="13"/>
      <c r="H385" s="190">
        <v>126</v>
      </c>
      <c r="I385" s="191"/>
      <c r="J385" s="13"/>
      <c r="K385" s="13"/>
      <c r="L385" s="186"/>
      <c r="M385" s="192"/>
      <c r="N385" s="193"/>
      <c r="O385" s="193"/>
      <c r="P385" s="193"/>
      <c r="Q385" s="193"/>
      <c r="R385" s="193"/>
      <c r="S385" s="193"/>
      <c r="T385" s="194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188" t="s">
        <v>152</v>
      </c>
      <c r="AU385" s="188" t="s">
        <v>81</v>
      </c>
      <c r="AV385" s="13" t="s">
        <v>81</v>
      </c>
      <c r="AW385" s="13" t="s">
        <v>34</v>
      </c>
      <c r="AX385" s="13" t="s">
        <v>79</v>
      </c>
      <c r="AY385" s="188" t="s">
        <v>143</v>
      </c>
    </row>
    <row r="386" s="2" customFormat="1">
      <c r="A386" s="38"/>
      <c r="B386" s="172"/>
      <c r="C386" s="173" t="s">
        <v>625</v>
      </c>
      <c r="D386" s="173" t="s">
        <v>145</v>
      </c>
      <c r="E386" s="174" t="s">
        <v>626</v>
      </c>
      <c r="F386" s="175" t="s">
        <v>627</v>
      </c>
      <c r="G386" s="176" t="s">
        <v>204</v>
      </c>
      <c r="H386" s="177">
        <v>1</v>
      </c>
      <c r="I386" s="178"/>
      <c r="J386" s="179">
        <f>ROUND(I386*H386,2)</f>
        <v>0</v>
      </c>
      <c r="K386" s="175" t="s">
        <v>3</v>
      </c>
      <c r="L386" s="39"/>
      <c r="M386" s="180" t="s">
        <v>3</v>
      </c>
      <c r="N386" s="181" t="s">
        <v>43</v>
      </c>
      <c r="O386" s="72"/>
      <c r="P386" s="182">
        <f>O386*H386</f>
        <v>0</v>
      </c>
      <c r="Q386" s="182">
        <v>0</v>
      </c>
      <c r="R386" s="182">
        <f>Q386*H386</f>
        <v>0</v>
      </c>
      <c r="S386" s="182">
        <v>0</v>
      </c>
      <c r="T386" s="183">
        <f>S386*H386</f>
        <v>0</v>
      </c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R386" s="184" t="s">
        <v>222</v>
      </c>
      <c r="AT386" s="184" t="s">
        <v>145</v>
      </c>
      <c r="AU386" s="184" t="s">
        <v>81</v>
      </c>
      <c r="AY386" s="19" t="s">
        <v>143</v>
      </c>
      <c r="BE386" s="185">
        <f>IF(N386="základní",J386,0)</f>
        <v>0</v>
      </c>
      <c r="BF386" s="185">
        <f>IF(N386="snížená",J386,0)</f>
        <v>0</v>
      </c>
      <c r="BG386" s="185">
        <f>IF(N386="zákl. přenesená",J386,0)</f>
        <v>0</v>
      </c>
      <c r="BH386" s="185">
        <f>IF(N386="sníž. přenesená",J386,0)</f>
        <v>0</v>
      </c>
      <c r="BI386" s="185">
        <f>IF(N386="nulová",J386,0)</f>
        <v>0</v>
      </c>
      <c r="BJ386" s="19" t="s">
        <v>79</v>
      </c>
      <c r="BK386" s="185">
        <f>ROUND(I386*H386,2)</f>
        <v>0</v>
      </c>
      <c r="BL386" s="19" t="s">
        <v>222</v>
      </c>
      <c r="BM386" s="184" t="s">
        <v>628</v>
      </c>
    </row>
    <row r="387" s="13" customFormat="1">
      <c r="A387" s="13"/>
      <c r="B387" s="186"/>
      <c r="C387" s="13"/>
      <c r="D387" s="187" t="s">
        <v>152</v>
      </c>
      <c r="E387" s="188" t="s">
        <v>3</v>
      </c>
      <c r="F387" s="189" t="s">
        <v>206</v>
      </c>
      <c r="G387" s="13"/>
      <c r="H387" s="190">
        <v>1</v>
      </c>
      <c r="I387" s="191"/>
      <c r="J387" s="13"/>
      <c r="K387" s="13"/>
      <c r="L387" s="186"/>
      <c r="M387" s="192"/>
      <c r="N387" s="193"/>
      <c r="O387" s="193"/>
      <c r="P387" s="193"/>
      <c r="Q387" s="193"/>
      <c r="R387" s="193"/>
      <c r="S387" s="193"/>
      <c r="T387" s="194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188" t="s">
        <v>152</v>
      </c>
      <c r="AU387" s="188" t="s">
        <v>81</v>
      </c>
      <c r="AV387" s="13" t="s">
        <v>81</v>
      </c>
      <c r="AW387" s="13" t="s">
        <v>34</v>
      </c>
      <c r="AX387" s="13" t="s">
        <v>79</v>
      </c>
      <c r="AY387" s="188" t="s">
        <v>143</v>
      </c>
    </row>
    <row r="388" s="2" customFormat="1">
      <c r="A388" s="38"/>
      <c r="B388" s="172"/>
      <c r="C388" s="173" t="s">
        <v>629</v>
      </c>
      <c r="D388" s="173" t="s">
        <v>145</v>
      </c>
      <c r="E388" s="174" t="s">
        <v>630</v>
      </c>
      <c r="F388" s="175" t="s">
        <v>631</v>
      </c>
      <c r="G388" s="176" t="s">
        <v>355</v>
      </c>
      <c r="H388" s="177">
        <v>4.3789999999999996</v>
      </c>
      <c r="I388" s="178"/>
      <c r="J388" s="179">
        <f>ROUND(I388*H388,2)</f>
        <v>0</v>
      </c>
      <c r="K388" s="175" t="s">
        <v>149</v>
      </c>
      <c r="L388" s="39"/>
      <c r="M388" s="180" t="s">
        <v>3</v>
      </c>
      <c r="N388" s="181" t="s">
        <v>43</v>
      </c>
      <c r="O388" s="72"/>
      <c r="P388" s="182">
        <f>O388*H388</f>
        <v>0</v>
      </c>
      <c r="Q388" s="182">
        <v>0</v>
      </c>
      <c r="R388" s="182">
        <f>Q388*H388</f>
        <v>0</v>
      </c>
      <c r="S388" s="182">
        <v>0</v>
      </c>
      <c r="T388" s="183">
        <f>S388*H388</f>
        <v>0</v>
      </c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R388" s="184" t="s">
        <v>222</v>
      </c>
      <c r="AT388" s="184" t="s">
        <v>145</v>
      </c>
      <c r="AU388" s="184" t="s">
        <v>81</v>
      </c>
      <c r="AY388" s="19" t="s">
        <v>143</v>
      </c>
      <c r="BE388" s="185">
        <f>IF(N388="základní",J388,0)</f>
        <v>0</v>
      </c>
      <c r="BF388" s="185">
        <f>IF(N388="snížená",J388,0)</f>
        <v>0</v>
      </c>
      <c r="BG388" s="185">
        <f>IF(N388="zákl. přenesená",J388,0)</f>
        <v>0</v>
      </c>
      <c r="BH388" s="185">
        <f>IF(N388="sníž. přenesená",J388,0)</f>
        <v>0</v>
      </c>
      <c r="BI388" s="185">
        <f>IF(N388="nulová",J388,0)</f>
        <v>0</v>
      </c>
      <c r="BJ388" s="19" t="s">
        <v>79</v>
      </c>
      <c r="BK388" s="185">
        <f>ROUND(I388*H388,2)</f>
        <v>0</v>
      </c>
      <c r="BL388" s="19" t="s">
        <v>222</v>
      </c>
      <c r="BM388" s="184" t="s">
        <v>632</v>
      </c>
    </row>
    <row r="389" s="12" customFormat="1" ht="22.8" customHeight="1">
      <c r="A389" s="12"/>
      <c r="B389" s="159"/>
      <c r="C389" s="12"/>
      <c r="D389" s="160" t="s">
        <v>71</v>
      </c>
      <c r="E389" s="170" t="s">
        <v>633</v>
      </c>
      <c r="F389" s="170" t="s">
        <v>634</v>
      </c>
      <c r="G389" s="12"/>
      <c r="H389" s="12"/>
      <c r="I389" s="162"/>
      <c r="J389" s="171">
        <f>BK389</f>
        <v>0</v>
      </c>
      <c r="K389" s="12"/>
      <c r="L389" s="159"/>
      <c r="M389" s="164"/>
      <c r="N389" s="165"/>
      <c r="O389" s="165"/>
      <c r="P389" s="166">
        <f>SUM(P390:P398)</f>
        <v>0</v>
      </c>
      <c r="Q389" s="165"/>
      <c r="R389" s="166">
        <f>SUM(R390:R398)</f>
        <v>0.046360999999999992</v>
      </c>
      <c r="S389" s="165"/>
      <c r="T389" s="167">
        <f>SUM(T390:T398)</f>
        <v>0.025958500000000002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160" t="s">
        <v>81</v>
      </c>
      <c r="AT389" s="168" t="s">
        <v>71</v>
      </c>
      <c r="AU389" s="168" t="s">
        <v>79</v>
      </c>
      <c r="AY389" s="160" t="s">
        <v>143</v>
      </c>
      <c r="BK389" s="169">
        <f>SUM(BK390:BK398)</f>
        <v>0</v>
      </c>
    </row>
    <row r="390" s="2" customFormat="1">
      <c r="A390" s="38"/>
      <c r="B390" s="172"/>
      <c r="C390" s="173" t="s">
        <v>635</v>
      </c>
      <c r="D390" s="173" t="s">
        <v>145</v>
      </c>
      <c r="E390" s="174" t="s">
        <v>636</v>
      </c>
      <c r="F390" s="175" t="s">
        <v>637</v>
      </c>
      <c r="G390" s="176" t="s">
        <v>286</v>
      </c>
      <c r="H390" s="177">
        <v>8.5500000000000007</v>
      </c>
      <c r="I390" s="178"/>
      <c r="J390" s="179">
        <f>ROUND(I390*H390,2)</f>
        <v>0</v>
      </c>
      <c r="K390" s="175" t="s">
        <v>149</v>
      </c>
      <c r="L390" s="39"/>
      <c r="M390" s="180" t="s">
        <v>3</v>
      </c>
      <c r="N390" s="181" t="s">
        <v>43</v>
      </c>
      <c r="O390" s="72"/>
      <c r="P390" s="182">
        <f>O390*H390</f>
        <v>0</v>
      </c>
      <c r="Q390" s="182">
        <v>0</v>
      </c>
      <c r="R390" s="182">
        <f>Q390*H390</f>
        <v>0</v>
      </c>
      <c r="S390" s="182">
        <v>0.00167</v>
      </c>
      <c r="T390" s="183">
        <f>S390*H390</f>
        <v>0.014278500000000001</v>
      </c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R390" s="184" t="s">
        <v>222</v>
      </c>
      <c r="AT390" s="184" t="s">
        <v>145</v>
      </c>
      <c r="AU390" s="184" t="s">
        <v>81</v>
      </c>
      <c r="AY390" s="19" t="s">
        <v>143</v>
      </c>
      <c r="BE390" s="185">
        <f>IF(N390="základní",J390,0)</f>
        <v>0</v>
      </c>
      <c r="BF390" s="185">
        <f>IF(N390="snížená",J390,0)</f>
        <v>0</v>
      </c>
      <c r="BG390" s="185">
        <f>IF(N390="zákl. přenesená",J390,0)</f>
        <v>0</v>
      </c>
      <c r="BH390" s="185">
        <f>IF(N390="sníž. přenesená",J390,0)</f>
        <v>0</v>
      </c>
      <c r="BI390" s="185">
        <f>IF(N390="nulová",J390,0)</f>
        <v>0</v>
      </c>
      <c r="BJ390" s="19" t="s">
        <v>79</v>
      </c>
      <c r="BK390" s="185">
        <f>ROUND(I390*H390,2)</f>
        <v>0</v>
      </c>
      <c r="BL390" s="19" t="s">
        <v>222</v>
      </c>
      <c r="BM390" s="184" t="s">
        <v>638</v>
      </c>
    </row>
    <row r="391" s="13" customFormat="1">
      <c r="A391" s="13"/>
      <c r="B391" s="186"/>
      <c r="C391" s="13"/>
      <c r="D391" s="187" t="s">
        <v>152</v>
      </c>
      <c r="E391" s="188" t="s">
        <v>3</v>
      </c>
      <c r="F391" s="189" t="s">
        <v>639</v>
      </c>
      <c r="G391" s="13"/>
      <c r="H391" s="190">
        <v>8.5500000000000007</v>
      </c>
      <c r="I391" s="191"/>
      <c r="J391" s="13"/>
      <c r="K391" s="13"/>
      <c r="L391" s="186"/>
      <c r="M391" s="192"/>
      <c r="N391" s="193"/>
      <c r="O391" s="193"/>
      <c r="P391" s="193"/>
      <c r="Q391" s="193"/>
      <c r="R391" s="193"/>
      <c r="S391" s="193"/>
      <c r="T391" s="194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188" t="s">
        <v>152</v>
      </c>
      <c r="AU391" s="188" t="s">
        <v>81</v>
      </c>
      <c r="AV391" s="13" t="s">
        <v>81</v>
      </c>
      <c r="AW391" s="13" t="s">
        <v>34</v>
      </c>
      <c r="AX391" s="13" t="s">
        <v>79</v>
      </c>
      <c r="AY391" s="188" t="s">
        <v>143</v>
      </c>
    </row>
    <row r="392" s="2" customFormat="1">
      <c r="A392" s="38"/>
      <c r="B392" s="172"/>
      <c r="C392" s="173" t="s">
        <v>640</v>
      </c>
      <c r="D392" s="173" t="s">
        <v>145</v>
      </c>
      <c r="E392" s="174" t="s">
        <v>641</v>
      </c>
      <c r="F392" s="175" t="s">
        <v>642</v>
      </c>
      <c r="G392" s="176" t="s">
        <v>148</v>
      </c>
      <c r="H392" s="177">
        <v>2</v>
      </c>
      <c r="I392" s="178"/>
      <c r="J392" s="179">
        <f>ROUND(I392*H392,2)</f>
        <v>0</v>
      </c>
      <c r="K392" s="175" t="s">
        <v>149</v>
      </c>
      <c r="L392" s="39"/>
      <c r="M392" s="180" t="s">
        <v>3</v>
      </c>
      <c r="N392" s="181" t="s">
        <v>43</v>
      </c>
      <c r="O392" s="72"/>
      <c r="P392" s="182">
        <f>O392*H392</f>
        <v>0</v>
      </c>
      <c r="Q392" s="182">
        <v>0</v>
      </c>
      <c r="R392" s="182">
        <f>Q392*H392</f>
        <v>0</v>
      </c>
      <c r="S392" s="182">
        <v>0.0058399999999999997</v>
      </c>
      <c r="T392" s="183">
        <f>S392*H392</f>
        <v>0.011679999999999999</v>
      </c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R392" s="184" t="s">
        <v>222</v>
      </c>
      <c r="AT392" s="184" t="s">
        <v>145</v>
      </c>
      <c r="AU392" s="184" t="s">
        <v>81</v>
      </c>
      <c r="AY392" s="19" t="s">
        <v>143</v>
      </c>
      <c r="BE392" s="185">
        <f>IF(N392="základní",J392,0)</f>
        <v>0</v>
      </c>
      <c r="BF392" s="185">
        <f>IF(N392="snížená",J392,0)</f>
        <v>0</v>
      </c>
      <c r="BG392" s="185">
        <f>IF(N392="zákl. přenesená",J392,0)</f>
        <v>0</v>
      </c>
      <c r="BH392" s="185">
        <f>IF(N392="sníž. přenesená",J392,0)</f>
        <v>0</v>
      </c>
      <c r="BI392" s="185">
        <f>IF(N392="nulová",J392,0)</f>
        <v>0</v>
      </c>
      <c r="BJ392" s="19" t="s">
        <v>79</v>
      </c>
      <c r="BK392" s="185">
        <f>ROUND(I392*H392,2)</f>
        <v>0</v>
      </c>
      <c r="BL392" s="19" t="s">
        <v>222</v>
      </c>
      <c r="BM392" s="184" t="s">
        <v>643</v>
      </c>
    </row>
    <row r="393" s="13" customFormat="1">
      <c r="A393" s="13"/>
      <c r="B393" s="186"/>
      <c r="C393" s="13"/>
      <c r="D393" s="187" t="s">
        <v>152</v>
      </c>
      <c r="E393" s="188" t="s">
        <v>3</v>
      </c>
      <c r="F393" s="189" t="s">
        <v>644</v>
      </c>
      <c r="G393" s="13"/>
      <c r="H393" s="190">
        <v>2</v>
      </c>
      <c r="I393" s="191"/>
      <c r="J393" s="13"/>
      <c r="K393" s="13"/>
      <c r="L393" s="186"/>
      <c r="M393" s="192"/>
      <c r="N393" s="193"/>
      <c r="O393" s="193"/>
      <c r="P393" s="193"/>
      <c r="Q393" s="193"/>
      <c r="R393" s="193"/>
      <c r="S393" s="193"/>
      <c r="T393" s="194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188" t="s">
        <v>152</v>
      </c>
      <c r="AU393" s="188" t="s">
        <v>81</v>
      </c>
      <c r="AV393" s="13" t="s">
        <v>81</v>
      </c>
      <c r="AW393" s="13" t="s">
        <v>34</v>
      </c>
      <c r="AX393" s="13" t="s">
        <v>79</v>
      </c>
      <c r="AY393" s="188" t="s">
        <v>143</v>
      </c>
    </row>
    <row r="394" s="2" customFormat="1">
      <c r="A394" s="38"/>
      <c r="B394" s="172"/>
      <c r="C394" s="173" t="s">
        <v>645</v>
      </c>
      <c r="D394" s="173" t="s">
        <v>145</v>
      </c>
      <c r="E394" s="174" t="s">
        <v>646</v>
      </c>
      <c r="F394" s="175" t="s">
        <v>647</v>
      </c>
      <c r="G394" s="176" t="s">
        <v>286</v>
      </c>
      <c r="H394" s="177">
        <v>12.949999999999999</v>
      </c>
      <c r="I394" s="178"/>
      <c r="J394" s="179">
        <f>ROUND(I394*H394,2)</f>
        <v>0</v>
      </c>
      <c r="K394" s="175" t="s">
        <v>149</v>
      </c>
      <c r="L394" s="39"/>
      <c r="M394" s="180" t="s">
        <v>3</v>
      </c>
      <c r="N394" s="181" t="s">
        <v>43</v>
      </c>
      <c r="O394" s="72"/>
      <c r="P394" s="182">
        <f>O394*H394</f>
        <v>0</v>
      </c>
      <c r="Q394" s="182">
        <v>0.0035799999999999998</v>
      </c>
      <c r="R394" s="182">
        <f>Q394*H394</f>
        <v>0.046360999999999992</v>
      </c>
      <c r="S394" s="182">
        <v>0</v>
      </c>
      <c r="T394" s="183">
        <f>S394*H394</f>
        <v>0</v>
      </c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R394" s="184" t="s">
        <v>222</v>
      </c>
      <c r="AT394" s="184" t="s">
        <v>145</v>
      </c>
      <c r="AU394" s="184" t="s">
        <v>81</v>
      </c>
      <c r="AY394" s="19" t="s">
        <v>143</v>
      </c>
      <c r="BE394" s="185">
        <f>IF(N394="základní",J394,0)</f>
        <v>0</v>
      </c>
      <c r="BF394" s="185">
        <f>IF(N394="snížená",J394,0)</f>
        <v>0</v>
      </c>
      <c r="BG394" s="185">
        <f>IF(N394="zákl. přenesená",J394,0)</f>
        <v>0</v>
      </c>
      <c r="BH394" s="185">
        <f>IF(N394="sníž. přenesená",J394,0)</f>
        <v>0</v>
      </c>
      <c r="BI394" s="185">
        <f>IF(N394="nulová",J394,0)</f>
        <v>0</v>
      </c>
      <c r="BJ394" s="19" t="s">
        <v>79</v>
      </c>
      <c r="BK394" s="185">
        <f>ROUND(I394*H394,2)</f>
        <v>0</v>
      </c>
      <c r="BL394" s="19" t="s">
        <v>222</v>
      </c>
      <c r="BM394" s="184" t="s">
        <v>648</v>
      </c>
    </row>
    <row r="395" s="13" customFormat="1">
      <c r="A395" s="13"/>
      <c r="B395" s="186"/>
      <c r="C395" s="13"/>
      <c r="D395" s="187" t="s">
        <v>152</v>
      </c>
      <c r="E395" s="188" t="s">
        <v>3</v>
      </c>
      <c r="F395" s="189" t="s">
        <v>649</v>
      </c>
      <c r="G395" s="13"/>
      <c r="H395" s="190">
        <v>12.949999999999999</v>
      </c>
      <c r="I395" s="191"/>
      <c r="J395" s="13"/>
      <c r="K395" s="13"/>
      <c r="L395" s="186"/>
      <c r="M395" s="192"/>
      <c r="N395" s="193"/>
      <c r="O395" s="193"/>
      <c r="P395" s="193"/>
      <c r="Q395" s="193"/>
      <c r="R395" s="193"/>
      <c r="S395" s="193"/>
      <c r="T395" s="194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188" t="s">
        <v>152</v>
      </c>
      <c r="AU395" s="188" t="s">
        <v>81</v>
      </c>
      <c r="AV395" s="13" t="s">
        <v>81</v>
      </c>
      <c r="AW395" s="13" t="s">
        <v>34</v>
      </c>
      <c r="AX395" s="13" t="s">
        <v>79</v>
      </c>
      <c r="AY395" s="188" t="s">
        <v>143</v>
      </c>
    </row>
    <row r="396" s="2" customFormat="1" ht="55.5" customHeight="1">
      <c r="A396" s="38"/>
      <c r="B396" s="172"/>
      <c r="C396" s="173" t="s">
        <v>650</v>
      </c>
      <c r="D396" s="173" t="s">
        <v>145</v>
      </c>
      <c r="E396" s="174" t="s">
        <v>651</v>
      </c>
      <c r="F396" s="175" t="s">
        <v>652</v>
      </c>
      <c r="G396" s="176" t="s">
        <v>204</v>
      </c>
      <c r="H396" s="177">
        <v>21</v>
      </c>
      <c r="I396" s="178"/>
      <c r="J396" s="179">
        <f>ROUND(I396*H396,2)</f>
        <v>0</v>
      </c>
      <c r="K396" s="175" t="s">
        <v>149</v>
      </c>
      <c r="L396" s="39"/>
      <c r="M396" s="180" t="s">
        <v>3</v>
      </c>
      <c r="N396" s="181" t="s">
        <v>43</v>
      </c>
      <c r="O396" s="72"/>
      <c r="P396" s="182">
        <f>O396*H396</f>
        <v>0</v>
      </c>
      <c r="Q396" s="182">
        <v>0</v>
      </c>
      <c r="R396" s="182">
        <f>Q396*H396</f>
        <v>0</v>
      </c>
      <c r="S396" s="182">
        <v>0</v>
      </c>
      <c r="T396" s="183">
        <f>S396*H396</f>
        <v>0</v>
      </c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R396" s="184" t="s">
        <v>222</v>
      </c>
      <c r="AT396" s="184" t="s">
        <v>145</v>
      </c>
      <c r="AU396" s="184" t="s">
        <v>81</v>
      </c>
      <c r="AY396" s="19" t="s">
        <v>143</v>
      </c>
      <c r="BE396" s="185">
        <f>IF(N396="základní",J396,0)</f>
        <v>0</v>
      </c>
      <c r="BF396" s="185">
        <f>IF(N396="snížená",J396,0)</f>
        <v>0</v>
      </c>
      <c r="BG396" s="185">
        <f>IF(N396="zákl. přenesená",J396,0)</f>
        <v>0</v>
      </c>
      <c r="BH396" s="185">
        <f>IF(N396="sníž. přenesená",J396,0)</f>
        <v>0</v>
      </c>
      <c r="BI396" s="185">
        <f>IF(N396="nulová",J396,0)</f>
        <v>0</v>
      </c>
      <c r="BJ396" s="19" t="s">
        <v>79</v>
      </c>
      <c r="BK396" s="185">
        <f>ROUND(I396*H396,2)</f>
        <v>0</v>
      </c>
      <c r="BL396" s="19" t="s">
        <v>222</v>
      </c>
      <c r="BM396" s="184" t="s">
        <v>653</v>
      </c>
    </row>
    <row r="397" s="13" customFormat="1">
      <c r="A397" s="13"/>
      <c r="B397" s="186"/>
      <c r="C397" s="13"/>
      <c r="D397" s="187" t="s">
        <v>152</v>
      </c>
      <c r="E397" s="188" t="s">
        <v>3</v>
      </c>
      <c r="F397" s="189" t="s">
        <v>654</v>
      </c>
      <c r="G397" s="13"/>
      <c r="H397" s="190">
        <v>21</v>
      </c>
      <c r="I397" s="191"/>
      <c r="J397" s="13"/>
      <c r="K397" s="13"/>
      <c r="L397" s="186"/>
      <c r="M397" s="192"/>
      <c r="N397" s="193"/>
      <c r="O397" s="193"/>
      <c r="P397" s="193"/>
      <c r="Q397" s="193"/>
      <c r="R397" s="193"/>
      <c r="S397" s="193"/>
      <c r="T397" s="194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T397" s="188" t="s">
        <v>152</v>
      </c>
      <c r="AU397" s="188" t="s">
        <v>81</v>
      </c>
      <c r="AV397" s="13" t="s">
        <v>81</v>
      </c>
      <c r="AW397" s="13" t="s">
        <v>34</v>
      </c>
      <c r="AX397" s="13" t="s">
        <v>79</v>
      </c>
      <c r="AY397" s="188" t="s">
        <v>143</v>
      </c>
    </row>
    <row r="398" s="2" customFormat="1">
      <c r="A398" s="38"/>
      <c r="B398" s="172"/>
      <c r="C398" s="173" t="s">
        <v>655</v>
      </c>
      <c r="D398" s="173" t="s">
        <v>145</v>
      </c>
      <c r="E398" s="174" t="s">
        <v>656</v>
      </c>
      <c r="F398" s="175" t="s">
        <v>657</v>
      </c>
      <c r="G398" s="176" t="s">
        <v>355</v>
      </c>
      <c r="H398" s="177">
        <v>0.045999999999999999</v>
      </c>
      <c r="I398" s="178"/>
      <c r="J398" s="179">
        <f>ROUND(I398*H398,2)</f>
        <v>0</v>
      </c>
      <c r="K398" s="175" t="s">
        <v>149</v>
      </c>
      <c r="L398" s="39"/>
      <c r="M398" s="180" t="s">
        <v>3</v>
      </c>
      <c r="N398" s="181" t="s">
        <v>43</v>
      </c>
      <c r="O398" s="72"/>
      <c r="P398" s="182">
        <f>O398*H398</f>
        <v>0</v>
      </c>
      <c r="Q398" s="182">
        <v>0</v>
      </c>
      <c r="R398" s="182">
        <f>Q398*H398</f>
        <v>0</v>
      </c>
      <c r="S398" s="182">
        <v>0</v>
      </c>
      <c r="T398" s="183">
        <f>S398*H398</f>
        <v>0</v>
      </c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R398" s="184" t="s">
        <v>222</v>
      </c>
      <c r="AT398" s="184" t="s">
        <v>145</v>
      </c>
      <c r="AU398" s="184" t="s">
        <v>81</v>
      </c>
      <c r="AY398" s="19" t="s">
        <v>143</v>
      </c>
      <c r="BE398" s="185">
        <f>IF(N398="základní",J398,0)</f>
        <v>0</v>
      </c>
      <c r="BF398" s="185">
        <f>IF(N398="snížená",J398,0)</f>
        <v>0</v>
      </c>
      <c r="BG398" s="185">
        <f>IF(N398="zákl. přenesená",J398,0)</f>
        <v>0</v>
      </c>
      <c r="BH398" s="185">
        <f>IF(N398="sníž. přenesená",J398,0)</f>
        <v>0</v>
      </c>
      <c r="BI398" s="185">
        <f>IF(N398="nulová",J398,0)</f>
        <v>0</v>
      </c>
      <c r="BJ398" s="19" t="s">
        <v>79</v>
      </c>
      <c r="BK398" s="185">
        <f>ROUND(I398*H398,2)</f>
        <v>0</v>
      </c>
      <c r="BL398" s="19" t="s">
        <v>222</v>
      </c>
      <c r="BM398" s="184" t="s">
        <v>658</v>
      </c>
    </row>
    <row r="399" s="12" customFormat="1" ht="22.8" customHeight="1">
      <c r="A399" s="12"/>
      <c r="B399" s="159"/>
      <c r="C399" s="12"/>
      <c r="D399" s="160" t="s">
        <v>71</v>
      </c>
      <c r="E399" s="170" t="s">
        <v>659</v>
      </c>
      <c r="F399" s="170" t="s">
        <v>660</v>
      </c>
      <c r="G399" s="12"/>
      <c r="H399" s="12"/>
      <c r="I399" s="162"/>
      <c r="J399" s="171">
        <f>BK399</f>
        <v>0</v>
      </c>
      <c r="K399" s="12"/>
      <c r="L399" s="159"/>
      <c r="M399" s="164"/>
      <c r="N399" s="165"/>
      <c r="O399" s="165"/>
      <c r="P399" s="166">
        <f>SUM(P400:P401)</f>
        <v>0</v>
      </c>
      <c r="Q399" s="165"/>
      <c r="R399" s="166">
        <f>SUM(R400:R401)</f>
        <v>0</v>
      </c>
      <c r="S399" s="165"/>
      <c r="T399" s="167">
        <f>SUM(T400:T401)</f>
        <v>0</v>
      </c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R399" s="160" t="s">
        <v>81</v>
      </c>
      <c r="AT399" s="168" t="s">
        <v>71</v>
      </c>
      <c r="AU399" s="168" t="s">
        <v>79</v>
      </c>
      <c r="AY399" s="160" t="s">
        <v>143</v>
      </c>
      <c r="BK399" s="169">
        <f>SUM(BK400:BK401)</f>
        <v>0</v>
      </c>
    </row>
    <row r="400" s="2" customFormat="1">
      <c r="A400" s="38"/>
      <c r="B400" s="172"/>
      <c r="C400" s="173" t="s">
        <v>661</v>
      </c>
      <c r="D400" s="173" t="s">
        <v>145</v>
      </c>
      <c r="E400" s="174" t="s">
        <v>662</v>
      </c>
      <c r="F400" s="175" t="s">
        <v>663</v>
      </c>
      <c r="G400" s="176" t="s">
        <v>204</v>
      </c>
      <c r="H400" s="177">
        <v>1</v>
      </c>
      <c r="I400" s="178"/>
      <c r="J400" s="179">
        <f>ROUND(I400*H400,2)</f>
        <v>0</v>
      </c>
      <c r="K400" s="175" t="s">
        <v>3</v>
      </c>
      <c r="L400" s="39"/>
      <c r="M400" s="180" t="s">
        <v>3</v>
      </c>
      <c r="N400" s="181" t="s">
        <v>43</v>
      </c>
      <c r="O400" s="72"/>
      <c r="P400" s="182">
        <f>O400*H400</f>
        <v>0</v>
      </c>
      <c r="Q400" s="182">
        <v>0</v>
      </c>
      <c r="R400" s="182">
        <f>Q400*H400</f>
        <v>0</v>
      </c>
      <c r="S400" s="182">
        <v>0</v>
      </c>
      <c r="T400" s="183">
        <f>S400*H400</f>
        <v>0</v>
      </c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R400" s="184" t="s">
        <v>222</v>
      </c>
      <c r="AT400" s="184" t="s">
        <v>145</v>
      </c>
      <c r="AU400" s="184" t="s">
        <v>81</v>
      </c>
      <c r="AY400" s="19" t="s">
        <v>143</v>
      </c>
      <c r="BE400" s="185">
        <f>IF(N400="základní",J400,0)</f>
        <v>0</v>
      </c>
      <c r="BF400" s="185">
        <f>IF(N400="snížená",J400,0)</f>
        <v>0</v>
      </c>
      <c r="BG400" s="185">
        <f>IF(N400="zákl. přenesená",J400,0)</f>
        <v>0</v>
      </c>
      <c r="BH400" s="185">
        <f>IF(N400="sníž. přenesená",J400,0)</f>
        <v>0</v>
      </c>
      <c r="BI400" s="185">
        <f>IF(N400="nulová",J400,0)</f>
        <v>0</v>
      </c>
      <c r="BJ400" s="19" t="s">
        <v>79</v>
      </c>
      <c r="BK400" s="185">
        <f>ROUND(I400*H400,2)</f>
        <v>0</v>
      </c>
      <c r="BL400" s="19" t="s">
        <v>222</v>
      </c>
      <c r="BM400" s="184" t="s">
        <v>664</v>
      </c>
    </row>
    <row r="401" s="13" customFormat="1">
      <c r="A401" s="13"/>
      <c r="B401" s="186"/>
      <c r="C401" s="13"/>
      <c r="D401" s="187" t="s">
        <v>152</v>
      </c>
      <c r="E401" s="188" t="s">
        <v>3</v>
      </c>
      <c r="F401" s="189" t="s">
        <v>206</v>
      </c>
      <c r="G401" s="13"/>
      <c r="H401" s="190">
        <v>1</v>
      </c>
      <c r="I401" s="191"/>
      <c r="J401" s="13"/>
      <c r="K401" s="13"/>
      <c r="L401" s="186"/>
      <c r="M401" s="192"/>
      <c r="N401" s="193"/>
      <c r="O401" s="193"/>
      <c r="P401" s="193"/>
      <c r="Q401" s="193"/>
      <c r="R401" s="193"/>
      <c r="S401" s="193"/>
      <c r="T401" s="194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188" t="s">
        <v>152</v>
      </c>
      <c r="AU401" s="188" t="s">
        <v>81</v>
      </c>
      <c r="AV401" s="13" t="s">
        <v>81</v>
      </c>
      <c r="AW401" s="13" t="s">
        <v>34</v>
      </c>
      <c r="AX401" s="13" t="s">
        <v>79</v>
      </c>
      <c r="AY401" s="188" t="s">
        <v>143</v>
      </c>
    </row>
    <row r="402" s="12" customFormat="1" ht="22.8" customHeight="1">
      <c r="A402" s="12"/>
      <c r="B402" s="159"/>
      <c r="C402" s="12"/>
      <c r="D402" s="160" t="s">
        <v>71</v>
      </c>
      <c r="E402" s="170" t="s">
        <v>665</v>
      </c>
      <c r="F402" s="170" t="s">
        <v>666</v>
      </c>
      <c r="G402" s="12"/>
      <c r="H402" s="12"/>
      <c r="I402" s="162"/>
      <c r="J402" s="171">
        <f>BK402</f>
        <v>0</v>
      </c>
      <c r="K402" s="12"/>
      <c r="L402" s="159"/>
      <c r="M402" s="164"/>
      <c r="N402" s="165"/>
      <c r="O402" s="165"/>
      <c r="P402" s="166">
        <f>SUM(P403:P469)</f>
        <v>0</v>
      </c>
      <c r="Q402" s="165"/>
      <c r="R402" s="166">
        <f>SUM(R403:R469)</f>
        <v>0.87935461999999986</v>
      </c>
      <c r="S402" s="165"/>
      <c r="T402" s="167">
        <f>SUM(T403:T469)</f>
        <v>0.029999999999999999</v>
      </c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R402" s="160" t="s">
        <v>81</v>
      </c>
      <c r="AT402" s="168" t="s">
        <v>71</v>
      </c>
      <c r="AU402" s="168" t="s">
        <v>79</v>
      </c>
      <c r="AY402" s="160" t="s">
        <v>143</v>
      </c>
      <c r="BK402" s="169">
        <f>SUM(BK403:BK469)</f>
        <v>0</v>
      </c>
    </row>
    <row r="403" s="2" customFormat="1">
      <c r="A403" s="38"/>
      <c r="B403" s="172"/>
      <c r="C403" s="173" t="s">
        <v>667</v>
      </c>
      <c r="D403" s="173" t="s">
        <v>145</v>
      </c>
      <c r="E403" s="174" t="s">
        <v>668</v>
      </c>
      <c r="F403" s="175" t="s">
        <v>669</v>
      </c>
      <c r="G403" s="176" t="s">
        <v>204</v>
      </c>
      <c r="H403" s="177">
        <v>5</v>
      </c>
      <c r="I403" s="178"/>
      <c r="J403" s="179">
        <f>ROUND(I403*H403,2)</f>
        <v>0</v>
      </c>
      <c r="K403" s="175" t="s">
        <v>149</v>
      </c>
      <c r="L403" s="39"/>
      <c r="M403" s="180" t="s">
        <v>3</v>
      </c>
      <c r="N403" s="181" t="s">
        <v>43</v>
      </c>
      <c r="O403" s="72"/>
      <c r="P403" s="182">
        <f>O403*H403</f>
        <v>0</v>
      </c>
      <c r="Q403" s="182">
        <v>0</v>
      </c>
      <c r="R403" s="182">
        <f>Q403*H403</f>
        <v>0</v>
      </c>
      <c r="S403" s="182">
        <v>0.0060000000000000001</v>
      </c>
      <c r="T403" s="183">
        <f>S403*H403</f>
        <v>0.029999999999999999</v>
      </c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R403" s="184" t="s">
        <v>222</v>
      </c>
      <c r="AT403" s="184" t="s">
        <v>145</v>
      </c>
      <c r="AU403" s="184" t="s">
        <v>81</v>
      </c>
      <c r="AY403" s="19" t="s">
        <v>143</v>
      </c>
      <c r="BE403" s="185">
        <f>IF(N403="základní",J403,0)</f>
        <v>0</v>
      </c>
      <c r="BF403" s="185">
        <f>IF(N403="snížená",J403,0)</f>
        <v>0</v>
      </c>
      <c r="BG403" s="185">
        <f>IF(N403="zákl. přenesená",J403,0)</f>
        <v>0</v>
      </c>
      <c r="BH403" s="185">
        <f>IF(N403="sníž. přenesená",J403,0)</f>
        <v>0</v>
      </c>
      <c r="BI403" s="185">
        <f>IF(N403="nulová",J403,0)</f>
        <v>0</v>
      </c>
      <c r="BJ403" s="19" t="s">
        <v>79</v>
      </c>
      <c r="BK403" s="185">
        <f>ROUND(I403*H403,2)</f>
        <v>0</v>
      </c>
      <c r="BL403" s="19" t="s">
        <v>222</v>
      </c>
      <c r="BM403" s="184" t="s">
        <v>670</v>
      </c>
    </row>
    <row r="404" s="13" customFormat="1">
      <c r="A404" s="13"/>
      <c r="B404" s="186"/>
      <c r="C404" s="13"/>
      <c r="D404" s="187" t="s">
        <v>152</v>
      </c>
      <c r="E404" s="188" t="s">
        <v>3</v>
      </c>
      <c r="F404" s="189" t="s">
        <v>671</v>
      </c>
      <c r="G404" s="13"/>
      <c r="H404" s="190">
        <v>5</v>
      </c>
      <c r="I404" s="191"/>
      <c r="J404" s="13"/>
      <c r="K404" s="13"/>
      <c r="L404" s="186"/>
      <c r="M404" s="192"/>
      <c r="N404" s="193"/>
      <c r="O404" s="193"/>
      <c r="P404" s="193"/>
      <c r="Q404" s="193"/>
      <c r="R404" s="193"/>
      <c r="S404" s="193"/>
      <c r="T404" s="194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188" t="s">
        <v>152</v>
      </c>
      <c r="AU404" s="188" t="s">
        <v>81</v>
      </c>
      <c r="AV404" s="13" t="s">
        <v>81</v>
      </c>
      <c r="AW404" s="13" t="s">
        <v>34</v>
      </c>
      <c r="AX404" s="13" t="s">
        <v>79</v>
      </c>
      <c r="AY404" s="188" t="s">
        <v>143</v>
      </c>
    </row>
    <row r="405" s="2" customFormat="1" ht="33" customHeight="1">
      <c r="A405" s="38"/>
      <c r="B405" s="172"/>
      <c r="C405" s="173" t="s">
        <v>672</v>
      </c>
      <c r="D405" s="173" t="s">
        <v>145</v>
      </c>
      <c r="E405" s="174" t="s">
        <v>673</v>
      </c>
      <c r="F405" s="175" t="s">
        <v>674</v>
      </c>
      <c r="G405" s="176" t="s">
        <v>148</v>
      </c>
      <c r="H405" s="177">
        <v>7.6459999999999999</v>
      </c>
      <c r="I405" s="178"/>
      <c r="J405" s="179">
        <f>ROUND(I405*H405,2)</f>
        <v>0</v>
      </c>
      <c r="K405" s="175" t="s">
        <v>149</v>
      </c>
      <c r="L405" s="39"/>
      <c r="M405" s="180" t="s">
        <v>3</v>
      </c>
      <c r="N405" s="181" t="s">
        <v>43</v>
      </c>
      <c r="O405" s="72"/>
      <c r="P405" s="182">
        <f>O405*H405</f>
        <v>0</v>
      </c>
      <c r="Q405" s="182">
        <v>0.00027</v>
      </c>
      <c r="R405" s="182">
        <f>Q405*H405</f>
        <v>0.00206442</v>
      </c>
      <c r="S405" s="182">
        <v>0</v>
      </c>
      <c r="T405" s="183">
        <f>S405*H405</f>
        <v>0</v>
      </c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R405" s="184" t="s">
        <v>222</v>
      </c>
      <c r="AT405" s="184" t="s">
        <v>145</v>
      </c>
      <c r="AU405" s="184" t="s">
        <v>81</v>
      </c>
      <c r="AY405" s="19" t="s">
        <v>143</v>
      </c>
      <c r="BE405" s="185">
        <f>IF(N405="základní",J405,0)</f>
        <v>0</v>
      </c>
      <c r="BF405" s="185">
        <f>IF(N405="snížená",J405,0)</f>
        <v>0</v>
      </c>
      <c r="BG405" s="185">
        <f>IF(N405="zákl. přenesená",J405,0)</f>
        <v>0</v>
      </c>
      <c r="BH405" s="185">
        <f>IF(N405="sníž. přenesená",J405,0)</f>
        <v>0</v>
      </c>
      <c r="BI405" s="185">
        <f>IF(N405="nulová",J405,0)</f>
        <v>0</v>
      </c>
      <c r="BJ405" s="19" t="s">
        <v>79</v>
      </c>
      <c r="BK405" s="185">
        <f>ROUND(I405*H405,2)</f>
        <v>0</v>
      </c>
      <c r="BL405" s="19" t="s">
        <v>222</v>
      </c>
      <c r="BM405" s="184" t="s">
        <v>675</v>
      </c>
    </row>
    <row r="406" s="13" customFormat="1">
      <c r="A406" s="13"/>
      <c r="B406" s="186"/>
      <c r="C406" s="13"/>
      <c r="D406" s="187" t="s">
        <v>152</v>
      </c>
      <c r="E406" s="188" t="s">
        <v>3</v>
      </c>
      <c r="F406" s="189" t="s">
        <v>676</v>
      </c>
      <c r="G406" s="13"/>
      <c r="H406" s="190">
        <v>7.6459999999999999</v>
      </c>
      <c r="I406" s="191"/>
      <c r="J406" s="13"/>
      <c r="K406" s="13"/>
      <c r="L406" s="186"/>
      <c r="M406" s="192"/>
      <c r="N406" s="193"/>
      <c r="O406" s="193"/>
      <c r="P406" s="193"/>
      <c r="Q406" s="193"/>
      <c r="R406" s="193"/>
      <c r="S406" s="193"/>
      <c r="T406" s="194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188" t="s">
        <v>152</v>
      </c>
      <c r="AU406" s="188" t="s">
        <v>81</v>
      </c>
      <c r="AV406" s="13" t="s">
        <v>81</v>
      </c>
      <c r="AW406" s="13" t="s">
        <v>34</v>
      </c>
      <c r="AX406" s="13" t="s">
        <v>79</v>
      </c>
      <c r="AY406" s="188" t="s">
        <v>143</v>
      </c>
    </row>
    <row r="407" s="2" customFormat="1">
      <c r="A407" s="38"/>
      <c r="B407" s="172"/>
      <c r="C407" s="211" t="s">
        <v>677</v>
      </c>
      <c r="D407" s="211" t="s">
        <v>532</v>
      </c>
      <c r="E407" s="212" t="s">
        <v>678</v>
      </c>
      <c r="F407" s="213" t="s">
        <v>679</v>
      </c>
      <c r="G407" s="214" t="s">
        <v>148</v>
      </c>
      <c r="H407" s="215">
        <v>7.6459999999999999</v>
      </c>
      <c r="I407" s="216"/>
      <c r="J407" s="217">
        <f>ROUND(I407*H407,2)</f>
        <v>0</v>
      </c>
      <c r="K407" s="213" t="s">
        <v>149</v>
      </c>
      <c r="L407" s="218"/>
      <c r="M407" s="219" t="s">
        <v>3</v>
      </c>
      <c r="N407" s="220" t="s">
        <v>43</v>
      </c>
      <c r="O407" s="72"/>
      <c r="P407" s="182">
        <f>O407*H407</f>
        <v>0</v>
      </c>
      <c r="Q407" s="182">
        <v>0.039579999999999997</v>
      </c>
      <c r="R407" s="182">
        <f>Q407*H407</f>
        <v>0.30262867999999998</v>
      </c>
      <c r="S407" s="182">
        <v>0</v>
      </c>
      <c r="T407" s="183">
        <f>S407*H407</f>
        <v>0</v>
      </c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R407" s="184" t="s">
        <v>326</v>
      </c>
      <c r="AT407" s="184" t="s">
        <v>532</v>
      </c>
      <c r="AU407" s="184" t="s">
        <v>81</v>
      </c>
      <c r="AY407" s="19" t="s">
        <v>143</v>
      </c>
      <c r="BE407" s="185">
        <f>IF(N407="základní",J407,0)</f>
        <v>0</v>
      </c>
      <c r="BF407" s="185">
        <f>IF(N407="snížená",J407,0)</f>
        <v>0</v>
      </c>
      <c r="BG407" s="185">
        <f>IF(N407="zákl. přenesená",J407,0)</f>
        <v>0</v>
      </c>
      <c r="BH407" s="185">
        <f>IF(N407="sníž. přenesená",J407,0)</f>
        <v>0</v>
      </c>
      <c r="BI407" s="185">
        <f>IF(N407="nulová",J407,0)</f>
        <v>0</v>
      </c>
      <c r="BJ407" s="19" t="s">
        <v>79</v>
      </c>
      <c r="BK407" s="185">
        <f>ROUND(I407*H407,2)</f>
        <v>0</v>
      </c>
      <c r="BL407" s="19" t="s">
        <v>222</v>
      </c>
      <c r="BM407" s="184" t="s">
        <v>680</v>
      </c>
    </row>
    <row r="408" s="2" customFormat="1">
      <c r="A408" s="38"/>
      <c r="B408" s="172"/>
      <c r="C408" s="173" t="s">
        <v>681</v>
      </c>
      <c r="D408" s="173" t="s">
        <v>145</v>
      </c>
      <c r="E408" s="174" t="s">
        <v>682</v>
      </c>
      <c r="F408" s="175" t="s">
        <v>683</v>
      </c>
      <c r="G408" s="176" t="s">
        <v>204</v>
      </c>
      <c r="H408" s="177">
        <v>4</v>
      </c>
      <c r="I408" s="178"/>
      <c r="J408" s="179">
        <f>ROUND(I408*H408,2)</f>
        <v>0</v>
      </c>
      <c r="K408" s="175" t="s">
        <v>149</v>
      </c>
      <c r="L408" s="39"/>
      <c r="M408" s="180" t="s">
        <v>3</v>
      </c>
      <c r="N408" s="181" t="s">
        <v>43</v>
      </c>
      <c r="O408" s="72"/>
      <c r="P408" s="182">
        <f>O408*H408</f>
        <v>0</v>
      </c>
      <c r="Q408" s="182">
        <v>0.00027</v>
      </c>
      <c r="R408" s="182">
        <f>Q408*H408</f>
        <v>0.00108</v>
      </c>
      <c r="S408" s="182">
        <v>0</v>
      </c>
      <c r="T408" s="183">
        <f>S408*H408</f>
        <v>0</v>
      </c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R408" s="184" t="s">
        <v>222</v>
      </c>
      <c r="AT408" s="184" t="s">
        <v>145</v>
      </c>
      <c r="AU408" s="184" t="s">
        <v>81</v>
      </c>
      <c r="AY408" s="19" t="s">
        <v>143</v>
      </c>
      <c r="BE408" s="185">
        <f>IF(N408="základní",J408,0)</f>
        <v>0</v>
      </c>
      <c r="BF408" s="185">
        <f>IF(N408="snížená",J408,0)</f>
        <v>0</v>
      </c>
      <c r="BG408" s="185">
        <f>IF(N408="zákl. přenesená",J408,0)</f>
        <v>0</v>
      </c>
      <c r="BH408" s="185">
        <f>IF(N408="sníž. přenesená",J408,0)</f>
        <v>0</v>
      </c>
      <c r="BI408" s="185">
        <f>IF(N408="nulová",J408,0)</f>
        <v>0</v>
      </c>
      <c r="BJ408" s="19" t="s">
        <v>79</v>
      </c>
      <c r="BK408" s="185">
        <f>ROUND(I408*H408,2)</f>
        <v>0</v>
      </c>
      <c r="BL408" s="19" t="s">
        <v>222</v>
      </c>
      <c r="BM408" s="184" t="s">
        <v>684</v>
      </c>
    </row>
    <row r="409" s="13" customFormat="1">
      <c r="A409" s="13"/>
      <c r="B409" s="186"/>
      <c r="C409" s="13"/>
      <c r="D409" s="187" t="s">
        <v>152</v>
      </c>
      <c r="E409" s="188" t="s">
        <v>3</v>
      </c>
      <c r="F409" s="189" t="s">
        <v>685</v>
      </c>
      <c r="G409" s="13"/>
      <c r="H409" s="190">
        <v>4</v>
      </c>
      <c r="I409" s="191"/>
      <c r="J409" s="13"/>
      <c r="K409" s="13"/>
      <c r="L409" s="186"/>
      <c r="M409" s="192"/>
      <c r="N409" s="193"/>
      <c r="O409" s="193"/>
      <c r="P409" s="193"/>
      <c r="Q409" s="193"/>
      <c r="R409" s="193"/>
      <c r="S409" s="193"/>
      <c r="T409" s="194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188" t="s">
        <v>152</v>
      </c>
      <c r="AU409" s="188" t="s">
        <v>81</v>
      </c>
      <c r="AV409" s="13" t="s">
        <v>81</v>
      </c>
      <c r="AW409" s="13" t="s">
        <v>34</v>
      </c>
      <c r="AX409" s="13" t="s">
        <v>79</v>
      </c>
      <c r="AY409" s="188" t="s">
        <v>143</v>
      </c>
    </row>
    <row r="410" s="2" customFormat="1" ht="21.75" customHeight="1">
      <c r="A410" s="38"/>
      <c r="B410" s="172"/>
      <c r="C410" s="211" t="s">
        <v>686</v>
      </c>
      <c r="D410" s="211" t="s">
        <v>532</v>
      </c>
      <c r="E410" s="212" t="s">
        <v>687</v>
      </c>
      <c r="F410" s="213" t="s">
        <v>688</v>
      </c>
      <c r="G410" s="214" t="s">
        <v>148</v>
      </c>
      <c r="H410" s="215">
        <v>1.1000000000000001</v>
      </c>
      <c r="I410" s="216"/>
      <c r="J410" s="217">
        <f>ROUND(I410*H410,2)</f>
        <v>0</v>
      </c>
      <c r="K410" s="213" t="s">
        <v>149</v>
      </c>
      <c r="L410" s="218"/>
      <c r="M410" s="219" t="s">
        <v>3</v>
      </c>
      <c r="N410" s="220" t="s">
        <v>43</v>
      </c>
      <c r="O410" s="72"/>
      <c r="P410" s="182">
        <f>O410*H410</f>
        <v>0</v>
      </c>
      <c r="Q410" s="182">
        <v>0.045830000000000003</v>
      </c>
      <c r="R410" s="182">
        <f>Q410*H410</f>
        <v>0.050413000000000006</v>
      </c>
      <c r="S410" s="182">
        <v>0</v>
      </c>
      <c r="T410" s="183">
        <f>S410*H410</f>
        <v>0</v>
      </c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R410" s="184" t="s">
        <v>326</v>
      </c>
      <c r="AT410" s="184" t="s">
        <v>532</v>
      </c>
      <c r="AU410" s="184" t="s">
        <v>81</v>
      </c>
      <c r="AY410" s="19" t="s">
        <v>143</v>
      </c>
      <c r="BE410" s="185">
        <f>IF(N410="základní",J410,0)</f>
        <v>0</v>
      </c>
      <c r="BF410" s="185">
        <f>IF(N410="snížená",J410,0)</f>
        <v>0</v>
      </c>
      <c r="BG410" s="185">
        <f>IF(N410="zákl. přenesená",J410,0)</f>
        <v>0</v>
      </c>
      <c r="BH410" s="185">
        <f>IF(N410="sníž. přenesená",J410,0)</f>
        <v>0</v>
      </c>
      <c r="BI410" s="185">
        <f>IF(N410="nulová",J410,0)</f>
        <v>0</v>
      </c>
      <c r="BJ410" s="19" t="s">
        <v>79</v>
      </c>
      <c r="BK410" s="185">
        <f>ROUND(I410*H410,2)</f>
        <v>0</v>
      </c>
      <c r="BL410" s="19" t="s">
        <v>222</v>
      </c>
      <c r="BM410" s="184" t="s">
        <v>689</v>
      </c>
    </row>
    <row r="411" s="13" customFormat="1">
      <c r="A411" s="13"/>
      <c r="B411" s="186"/>
      <c r="C411" s="13"/>
      <c r="D411" s="187" t="s">
        <v>152</v>
      </c>
      <c r="E411" s="188" t="s">
        <v>3</v>
      </c>
      <c r="F411" s="189" t="s">
        <v>690</v>
      </c>
      <c r="G411" s="13"/>
      <c r="H411" s="190">
        <v>1.1000000000000001</v>
      </c>
      <c r="I411" s="191"/>
      <c r="J411" s="13"/>
      <c r="K411" s="13"/>
      <c r="L411" s="186"/>
      <c r="M411" s="192"/>
      <c r="N411" s="193"/>
      <c r="O411" s="193"/>
      <c r="P411" s="193"/>
      <c r="Q411" s="193"/>
      <c r="R411" s="193"/>
      <c r="S411" s="193"/>
      <c r="T411" s="194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188" t="s">
        <v>152</v>
      </c>
      <c r="AU411" s="188" t="s">
        <v>81</v>
      </c>
      <c r="AV411" s="13" t="s">
        <v>81</v>
      </c>
      <c r="AW411" s="13" t="s">
        <v>34</v>
      </c>
      <c r="AX411" s="13" t="s">
        <v>79</v>
      </c>
      <c r="AY411" s="188" t="s">
        <v>143</v>
      </c>
    </row>
    <row r="412" s="2" customFormat="1" ht="44.25" customHeight="1">
      <c r="A412" s="38"/>
      <c r="B412" s="172"/>
      <c r="C412" s="173" t="s">
        <v>691</v>
      </c>
      <c r="D412" s="173" t="s">
        <v>145</v>
      </c>
      <c r="E412" s="174" t="s">
        <v>692</v>
      </c>
      <c r="F412" s="175" t="s">
        <v>693</v>
      </c>
      <c r="G412" s="176" t="s">
        <v>286</v>
      </c>
      <c r="H412" s="177">
        <v>66.239999999999995</v>
      </c>
      <c r="I412" s="178"/>
      <c r="J412" s="179">
        <f>ROUND(I412*H412,2)</f>
        <v>0</v>
      </c>
      <c r="K412" s="175" t="s">
        <v>149</v>
      </c>
      <c r="L412" s="39"/>
      <c r="M412" s="180" t="s">
        <v>3</v>
      </c>
      <c r="N412" s="181" t="s">
        <v>43</v>
      </c>
      <c r="O412" s="72"/>
      <c r="P412" s="182">
        <f>O412*H412</f>
        <v>0</v>
      </c>
      <c r="Q412" s="182">
        <v>0.00014999999999999999</v>
      </c>
      <c r="R412" s="182">
        <f>Q412*H412</f>
        <v>0.0099359999999999987</v>
      </c>
      <c r="S412" s="182">
        <v>0</v>
      </c>
      <c r="T412" s="183">
        <f>S412*H412</f>
        <v>0</v>
      </c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R412" s="184" t="s">
        <v>222</v>
      </c>
      <c r="AT412" s="184" t="s">
        <v>145</v>
      </c>
      <c r="AU412" s="184" t="s">
        <v>81</v>
      </c>
      <c r="AY412" s="19" t="s">
        <v>143</v>
      </c>
      <c r="BE412" s="185">
        <f>IF(N412="základní",J412,0)</f>
        <v>0</v>
      </c>
      <c r="BF412" s="185">
        <f>IF(N412="snížená",J412,0)</f>
        <v>0</v>
      </c>
      <c r="BG412" s="185">
        <f>IF(N412="zákl. přenesená",J412,0)</f>
        <v>0</v>
      </c>
      <c r="BH412" s="185">
        <f>IF(N412="sníž. přenesená",J412,0)</f>
        <v>0</v>
      </c>
      <c r="BI412" s="185">
        <f>IF(N412="nulová",J412,0)</f>
        <v>0</v>
      </c>
      <c r="BJ412" s="19" t="s">
        <v>79</v>
      </c>
      <c r="BK412" s="185">
        <f>ROUND(I412*H412,2)</f>
        <v>0</v>
      </c>
      <c r="BL412" s="19" t="s">
        <v>222</v>
      </c>
      <c r="BM412" s="184" t="s">
        <v>694</v>
      </c>
    </row>
    <row r="413" s="13" customFormat="1">
      <c r="A413" s="13"/>
      <c r="B413" s="186"/>
      <c r="C413" s="13"/>
      <c r="D413" s="187" t="s">
        <v>152</v>
      </c>
      <c r="E413" s="188" t="s">
        <v>3</v>
      </c>
      <c r="F413" s="189" t="s">
        <v>291</v>
      </c>
      <c r="G413" s="13"/>
      <c r="H413" s="190">
        <v>4.6399999999999997</v>
      </c>
      <c r="I413" s="191"/>
      <c r="J413" s="13"/>
      <c r="K413" s="13"/>
      <c r="L413" s="186"/>
      <c r="M413" s="192"/>
      <c r="N413" s="193"/>
      <c r="O413" s="193"/>
      <c r="P413" s="193"/>
      <c r="Q413" s="193"/>
      <c r="R413" s="193"/>
      <c r="S413" s="193"/>
      <c r="T413" s="194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T413" s="188" t="s">
        <v>152</v>
      </c>
      <c r="AU413" s="188" t="s">
        <v>81</v>
      </c>
      <c r="AV413" s="13" t="s">
        <v>81</v>
      </c>
      <c r="AW413" s="13" t="s">
        <v>34</v>
      </c>
      <c r="AX413" s="13" t="s">
        <v>72</v>
      </c>
      <c r="AY413" s="188" t="s">
        <v>143</v>
      </c>
    </row>
    <row r="414" s="13" customFormat="1">
      <c r="A414" s="13"/>
      <c r="B414" s="186"/>
      <c r="C414" s="13"/>
      <c r="D414" s="187" t="s">
        <v>152</v>
      </c>
      <c r="E414" s="188" t="s">
        <v>3</v>
      </c>
      <c r="F414" s="189" t="s">
        <v>695</v>
      </c>
      <c r="G414" s="13"/>
      <c r="H414" s="190">
        <v>17.399999999999999</v>
      </c>
      <c r="I414" s="191"/>
      <c r="J414" s="13"/>
      <c r="K414" s="13"/>
      <c r="L414" s="186"/>
      <c r="M414" s="192"/>
      <c r="N414" s="193"/>
      <c r="O414" s="193"/>
      <c r="P414" s="193"/>
      <c r="Q414" s="193"/>
      <c r="R414" s="193"/>
      <c r="S414" s="193"/>
      <c r="T414" s="194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188" t="s">
        <v>152</v>
      </c>
      <c r="AU414" s="188" t="s">
        <v>81</v>
      </c>
      <c r="AV414" s="13" t="s">
        <v>81</v>
      </c>
      <c r="AW414" s="13" t="s">
        <v>34</v>
      </c>
      <c r="AX414" s="13" t="s">
        <v>72</v>
      </c>
      <c r="AY414" s="188" t="s">
        <v>143</v>
      </c>
    </row>
    <row r="415" s="13" customFormat="1">
      <c r="A415" s="13"/>
      <c r="B415" s="186"/>
      <c r="C415" s="13"/>
      <c r="D415" s="187" t="s">
        <v>152</v>
      </c>
      <c r="E415" s="188" t="s">
        <v>3</v>
      </c>
      <c r="F415" s="189" t="s">
        <v>293</v>
      </c>
      <c r="G415" s="13"/>
      <c r="H415" s="190">
        <v>3.6000000000000001</v>
      </c>
      <c r="I415" s="191"/>
      <c r="J415" s="13"/>
      <c r="K415" s="13"/>
      <c r="L415" s="186"/>
      <c r="M415" s="192"/>
      <c r="N415" s="193"/>
      <c r="O415" s="193"/>
      <c r="P415" s="193"/>
      <c r="Q415" s="193"/>
      <c r="R415" s="193"/>
      <c r="S415" s="193"/>
      <c r="T415" s="194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T415" s="188" t="s">
        <v>152</v>
      </c>
      <c r="AU415" s="188" t="s">
        <v>81</v>
      </c>
      <c r="AV415" s="13" t="s">
        <v>81</v>
      </c>
      <c r="AW415" s="13" t="s">
        <v>34</v>
      </c>
      <c r="AX415" s="13" t="s">
        <v>72</v>
      </c>
      <c r="AY415" s="188" t="s">
        <v>143</v>
      </c>
    </row>
    <row r="416" s="13" customFormat="1">
      <c r="A416" s="13"/>
      <c r="B416" s="186"/>
      <c r="C416" s="13"/>
      <c r="D416" s="187" t="s">
        <v>152</v>
      </c>
      <c r="E416" s="188" t="s">
        <v>3</v>
      </c>
      <c r="F416" s="189" t="s">
        <v>696</v>
      </c>
      <c r="G416" s="13"/>
      <c r="H416" s="190">
        <v>4.7999999999999998</v>
      </c>
      <c r="I416" s="191"/>
      <c r="J416" s="13"/>
      <c r="K416" s="13"/>
      <c r="L416" s="186"/>
      <c r="M416" s="192"/>
      <c r="N416" s="193"/>
      <c r="O416" s="193"/>
      <c r="P416" s="193"/>
      <c r="Q416" s="193"/>
      <c r="R416" s="193"/>
      <c r="S416" s="193"/>
      <c r="T416" s="194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188" t="s">
        <v>152</v>
      </c>
      <c r="AU416" s="188" t="s">
        <v>81</v>
      </c>
      <c r="AV416" s="13" t="s">
        <v>81</v>
      </c>
      <c r="AW416" s="13" t="s">
        <v>34</v>
      </c>
      <c r="AX416" s="13" t="s">
        <v>72</v>
      </c>
      <c r="AY416" s="188" t="s">
        <v>143</v>
      </c>
    </row>
    <row r="417" s="13" customFormat="1">
      <c r="A417" s="13"/>
      <c r="B417" s="186"/>
      <c r="C417" s="13"/>
      <c r="D417" s="187" t="s">
        <v>152</v>
      </c>
      <c r="E417" s="188" t="s">
        <v>3</v>
      </c>
      <c r="F417" s="189" t="s">
        <v>697</v>
      </c>
      <c r="G417" s="13"/>
      <c r="H417" s="190">
        <v>6.4000000000000004</v>
      </c>
      <c r="I417" s="191"/>
      <c r="J417" s="13"/>
      <c r="K417" s="13"/>
      <c r="L417" s="186"/>
      <c r="M417" s="192"/>
      <c r="N417" s="193"/>
      <c r="O417" s="193"/>
      <c r="P417" s="193"/>
      <c r="Q417" s="193"/>
      <c r="R417" s="193"/>
      <c r="S417" s="193"/>
      <c r="T417" s="194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188" t="s">
        <v>152</v>
      </c>
      <c r="AU417" s="188" t="s">
        <v>81</v>
      </c>
      <c r="AV417" s="13" t="s">
        <v>81</v>
      </c>
      <c r="AW417" s="13" t="s">
        <v>34</v>
      </c>
      <c r="AX417" s="13" t="s">
        <v>72</v>
      </c>
      <c r="AY417" s="188" t="s">
        <v>143</v>
      </c>
    </row>
    <row r="418" s="13" customFormat="1">
      <c r="A418" s="13"/>
      <c r="B418" s="186"/>
      <c r="C418" s="13"/>
      <c r="D418" s="187" t="s">
        <v>152</v>
      </c>
      <c r="E418" s="188" t="s">
        <v>3</v>
      </c>
      <c r="F418" s="189" t="s">
        <v>698</v>
      </c>
      <c r="G418" s="13"/>
      <c r="H418" s="190">
        <v>7.5999999999999996</v>
      </c>
      <c r="I418" s="191"/>
      <c r="J418" s="13"/>
      <c r="K418" s="13"/>
      <c r="L418" s="186"/>
      <c r="M418" s="192"/>
      <c r="N418" s="193"/>
      <c r="O418" s="193"/>
      <c r="P418" s="193"/>
      <c r="Q418" s="193"/>
      <c r="R418" s="193"/>
      <c r="S418" s="193"/>
      <c r="T418" s="194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188" t="s">
        <v>152</v>
      </c>
      <c r="AU418" s="188" t="s">
        <v>81</v>
      </c>
      <c r="AV418" s="13" t="s">
        <v>81</v>
      </c>
      <c r="AW418" s="13" t="s">
        <v>34</v>
      </c>
      <c r="AX418" s="13" t="s">
        <v>72</v>
      </c>
      <c r="AY418" s="188" t="s">
        <v>143</v>
      </c>
    </row>
    <row r="419" s="13" customFormat="1">
      <c r="A419" s="13"/>
      <c r="B419" s="186"/>
      <c r="C419" s="13"/>
      <c r="D419" s="187" t="s">
        <v>152</v>
      </c>
      <c r="E419" s="188" t="s">
        <v>3</v>
      </c>
      <c r="F419" s="189" t="s">
        <v>699</v>
      </c>
      <c r="G419" s="13"/>
      <c r="H419" s="190">
        <v>14.66</v>
      </c>
      <c r="I419" s="191"/>
      <c r="J419" s="13"/>
      <c r="K419" s="13"/>
      <c r="L419" s="186"/>
      <c r="M419" s="192"/>
      <c r="N419" s="193"/>
      <c r="O419" s="193"/>
      <c r="P419" s="193"/>
      <c r="Q419" s="193"/>
      <c r="R419" s="193"/>
      <c r="S419" s="193"/>
      <c r="T419" s="194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188" t="s">
        <v>152</v>
      </c>
      <c r="AU419" s="188" t="s">
        <v>81</v>
      </c>
      <c r="AV419" s="13" t="s">
        <v>81</v>
      </c>
      <c r="AW419" s="13" t="s">
        <v>34</v>
      </c>
      <c r="AX419" s="13" t="s">
        <v>72</v>
      </c>
      <c r="AY419" s="188" t="s">
        <v>143</v>
      </c>
    </row>
    <row r="420" s="13" customFormat="1">
      <c r="A420" s="13"/>
      <c r="B420" s="186"/>
      <c r="C420" s="13"/>
      <c r="D420" s="187" t="s">
        <v>152</v>
      </c>
      <c r="E420" s="188" t="s">
        <v>3</v>
      </c>
      <c r="F420" s="189" t="s">
        <v>700</v>
      </c>
      <c r="G420" s="13"/>
      <c r="H420" s="190">
        <v>7.1399999999999997</v>
      </c>
      <c r="I420" s="191"/>
      <c r="J420" s="13"/>
      <c r="K420" s="13"/>
      <c r="L420" s="186"/>
      <c r="M420" s="192"/>
      <c r="N420" s="193"/>
      <c r="O420" s="193"/>
      <c r="P420" s="193"/>
      <c r="Q420" s="193"/>
      <c r="R420" s="193"/>
      <c r="S420" s="193"/>
      <c r="T420" s="194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188" t="s">
        <v>152</v>
      </c>
      <c r="AU420" s="188" t="s">
        <v>81</v>
      </c>
      <c r="AV420" s="13" t="s">
        <v>81</v>
      </c>
      <c r="AW420" s="13" t="s">
        <v>34</v>
      </c>
      <c r="AX420" s="13" t="s">
        <v>72</v>
      </c>
      <c r="AY420" s="188" t="s">
        <v>143</v>
      </c>
    </row>
    <row r="421" s="15" customFormat="1">
      <c r="A421" s="15"/>
      <c r="B421" s="203"/>
      <c r="C421" s="15"/>
      <c r="D421" s="187" t="s">
        <v>152</v>
      </c>
      <c r="E421" s="204" t="s">
        <v>3</v>
      </c>
      <c r="F421" s="205" t="s">
        <v>265</v>
      </c>
      <c r="G421" s="15"/>
      <c r="H421" s="206">
        <v>66.240000000000009</v>
      </c>
      <c r="I421" s="207"/>
      <c r="J421" s="15"/>
      <c r="K421" s="15"/>
      <c r="L421" s="203"/>
      <c r="M421" s="208"/>
      <c r="N421" s="209"/>
      <c r="O421" s="209"/>
      <c r="P421" s="209"/>
      <c r="Q421" s="209"/>
      <c r="R421" s="209"/>
      <c r="S421" s="209"/>
      <c r="T421" s="210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T421" s="204" t="s">
        <v>152</v>
      </c>
      <c r="AU421" s="204" t="s">
        <v>81</v>
      </c>
      <c r="AV421" s="15" t="s">
        <v>150</v>
      </c>
      <c r="AW421" s="15" t="s">
        <v>34</v>
      </c>
      <c r="AX421" s="15" t="s">
        <v>79</v>
      </c>
      <c r="AY421" s="204" t="s">
        <v>143</v>
      </c>
    </row>
    <row r="422" s="2" customFormat="1" ht="44.25" customHeight="1">
      <c r="A422" s="38"/>
      <c r="B422" s="172"/>
      <c r="C422" s="173" t="s">
        <v>701</v>
      </c>
      <c r="D422" s="173" t="s">
        <v>145</v>
      </c>
      <c r="E422" s="174" t="s">
        <v>702</v>
      </c>
      <c r="F422" s="175" t="s">
        <v>703</v>
      </c>
      <c r="G422" s="176" t="s">
        <v>286</v>
      </c>
      <c r="H422" s="177">
        <v>66.239999999999995</v>
      </c>
      <c r="I422" s="178"/>
      <c r="J422" s="179">
        <f>ROUND(I422*H422,2)</f>
        <v>0</v>
      </c>
      <c r="K422" s="175" t="s">
        <v>149</v>
      </c>
      <c r="L422" s="39"/>
      <c r="M422" s="180" t="s">
        <v>3</v>
      </c>
      <c r="N422" s="181" t="s">
        <v>43</v>
      </c>
      <c r="O422" s="72"/>
      <c r="P422" s="182">
        <f>O422*H422</f>
        <v>0</v>
      </c>
      <c r="Q422" s="182">
        <v>0.00027999999999999998</v>
      </c>
      <c r="R422" s="182">
        <f>Q422*H422</f>
        <v>0.018547199999999996</v>
      </c>
      <c r="S422" s="182">
        <v>0</v>
      </c>
      <c r="T422" s="183">
        <f>S422*H422</f>
        <v>0</v>
      </c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R422" s="184" t="s">
        <v>222</v>
      </c>
      <c r="AT422" s="184" t="s">
        <v>145</v>
      </c>
      <c r="AU422" s="184" t="s">
        <v>81</v>
      </c>
      <c r="AY422" s="19" t="s">
        <v>143</v>
      </c>
      <c r="BE422" s="185">
        <f>IF(N422="základní",J422,0)</f>
        <v>0</v>
      </c>
      <c r="BF422" s="185">
        <f>IF(N422="snížená",J422,0)</f>
        <v>0</v>
      </c>
      <c r="BG422" s="185">
        <f>IF(N422="zákl. přenesená",J422,0)</f>
        <v>0</v>
      </c>
      <c r="BH422" s="185">
        <f>IF(N422="sníž. přenesená",J422,0)</f>
        <v>0</v>
      </c>
      <c r="BI422" s="185">
        <f>IF(N422="nulová",J422,0)</f>
        <v>0</v>
      </c>
      <c r="BJ422" s="19" t="s">
        <v>79</v>
      </c>
      <c r="BK422" s="185">
        <f>ROUND(I422*H422,2)</f>
        <v>0</v>
      </c>
      <c r="BL422" s="19" t="s">
        <v>222</v>
      </c>
      <c r="BM422" s="184" t="s">
        <v>704</v>
      </c>
    </row>
    <row r="423" s="13" customFormat="1">
      <c r="A423" s="13"/>
      <c r="B423" s="186"/>
      <c r="C423" s="13"/>
      <c r="D423" s="187" t="s">
        <v>152</v>
      </c>
      <c r="E423" s="188" t="s">
        <v>3</v>
      </c>
      <c r="F423" s="189" t="s">
        <v>291</v>
      </c>
      <c r="G423" s="13"/>
      <c r="H423" s="190">
        <v>4.6399999999999997</v>
      </c>
      <c r="I423" s="191"/>
      <c r="J423" s="13"/>
      <c r="K423" s="13"/>
      <c r="L423" s="186"/>
      <c r="M423" s="192"/>
      <c r="N423" s="193"/>
      <c r="O423" s="193"/>
      <c r="P423" s="193"/>
      <c r="Q423" s="193"/>
      <c r="R423" s="193"/>
      <c r="S423" s="193"/>
      <c r="T423" s="194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188" t="s">
        <v>152</v>
      </c>
      <c r="AU423" s="188" t="s">
        <v>81</v>
      </c>
      <c r="AV423" s="13" t="s">
        <v>81</v>
      </c>
      <c r="AW423" s="13" t="s">
        <v>34</v>
      </c>
      <c r="AX423" s="13" t="s">
        <v>72</v>
      </c>
      <c r="AY423" s="188" t="s">
        <v>143</v>
      </c>
    </row>
    <row r="424" s="13" customFormat="1">
      <c r="A424" s="13"/>
      <c r="B424" s="186"/>
      <c r="C424" s="13"/>
      <c r="D424" s="187" t="s">
        <v>152</v>
      </c>
      <c r="E424" s="188" t="s">
        <v>3</v>
      </c>
      <c r="F424" s="189" t="s">
        <v>695</v>
      </c>
      <c r="G424" s="13"/>
      <c r="H424" s="190">
        <v>17.399999999999999</v>
      </c>
      <c r="I424" s="191"/>
      <c r="J424" s="13"/>
      <c r="K424" s="13"/>
      <c r="L424" s="186"/>
      <c r="M424" s="192"/>
      <c r="N424" s="193"/>
      <c r="O424" s="193"/>
      <c r="P424" s="193"/>
      <c r="Q424" s="193"/>
      <c r="R424" s="193"/>
      <c r="S424" s="193"/>
      <c r="T424" s="194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188" t="s">
        <v>152</v>
      </c>
      <c r="AU424" s="188" t="s">
        <v>81</v>
      </c>
      <c r="AV424" s="13" t="s">
        <v>81</v>
      </c>
      <c r="AW424" s="13" t="s">
        <v>34</v>
      </c>
      <c r="AX424" s="13" t="s">
        <v>72</v>
      </c>
      <c r="AY424" s="188" t="s">
        <v>143</v>
      </c>
    </row>
    <row r="425" s="13" customFormat="1">
      <c r="A425" s="13"/>
      <c r="B425" s="186"/>
      <c r="C425" s="13"/>
      <c r="D425" s="187" t="s">
        <v>152</v>
      </c>
      <c r="E425" s="188" t="s">
        <v>3</v>
      </c>
      <c r="F425" s="189" t="s">
        <v>293</v>
      </c>
      <c r="G425" s="13"/>
      <c r="H425" s="190">
        <v>3.6000000000000001</v>
      </c>
      <c r="I425" s="191"/>
      <c r="J425" s="13"/>
      <c r="K425" s="13"/>
      <c r="L425" s="186"/>
      <c r="M425" s="192"/>
      <c r="N425" s="193"/>
      <c r="O425" s="193"/>
      <c r="P425" s="193"/>
      <c r="Q425" s="193"/>
      <c r="R425" s="193"/>
      <c r="S425" s="193"/>
      <c r="T425" s="194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188" t="s">
        <v>152</v>
      </c>
      <c r="AU425" s="188" t="s">
        <v>81</v>
      </c>
      <c r="AV425" s="13" t="s">
        <v>81</v>
      </c>
      <c r="AW425" s="13" t="s">
        <v>34</v>
      </c>
      <c r="AX425" s="13" t="s">
        <v>72</v>
      </c>
      <c r="AY425" s="188" t="s">
        <v>143</v>
      </c>
    </row>
    <row r="426" s="13" customFormat="1">
      <c r="A426" s="13"/>
      <c r="B426" s="186"/>
      <c r="C426" s="13"/>
      <c r="D426" s="187" t="s">
        <v>152</v>
      </c>
      <c r="E426" s="188" t="s">
        <v>3</v>
      </c>
      <c r="F426" s="189" t="s">
        <v>696</v>
      </c>
      <c r="G426" s="13"/>
      <c r="H426" s="190">
        <v>4.7999999999999998</v>
      </c>
      <c r="I426" s="191"/>
      <c r="J426" s="13"/>
      <c r="K426" s="13"/>
      <c r="L426" s="186"/>
      <c r="M426" s="192"/>
      <c r="N426" s="193"/>
      <c r="O426" s="193"/>
      <c r="P426" s="193"/>
      <c r="Q426" s="193"/>
      <c r="R426" s="193"/>
      <c r="S426" s="193"/>
      <c r="T426" s="194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T426" s="188" t="s">
        <v>152</v>
      </c>
      <c r="AU426" s="188" t="s">
        <v>81</v>
      </c>
      <c r="AV426" s="13" t="s">
        <v>81</v>
      </c>
      <c r="AW426" s="13" t="s">
        <v>34</v>
      </c>
      <c r="AX426" s="13" t="s">
        <v>72</v>
      </c>
      <c r="AY426" s="188" t="s">
        <v>143</v>
      </c>
    </row>
    <row r="427" s="13" customFormat="1">
      <c r="A427" s="13"/>
      <c r="B427" s="186"/>
      <c r="C427" s="13"/>
      <c r="D427" s="187" t="s">
        <v>152</v>
      </c>
      <c r="E427" s="188" t="s">
        <v>3</v>
      </c>
      <c r="F427" s="189" t="s">
        <v>697</v>
      </c>
      <c r="G427" s="13"/>
      <c r="H427" s="190">
        <v>6.4000000000000004</v>
      </c>
      <c r="I427" s="191"/>
      <c r="J427" s="13"/>
      <c r="K427" s="13"/>
      <c r="L427" s="186"/>
      <c r="M427" s="192"/>
      <c r="N427" s="193"/>
      <c r="O427" s="193"/>
      <c r="P427" s="193"/>
      <c r="Q427" s="193"/>
      <c r="R427" s="193"/>
      <c r="S427" s="193"/>
      <c r="T427" s="194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188" t="s">
        <v>152</v>
      </c>
      <c r="AU427" s="188" t="s">
        <v>81</v>
      </c>
      <c r="AV427" s="13" t="s">
        <v>81</v>
      </c>
      <c r="AW427" s="13" t="s">
        <v>34</v>
      </c>
      <c r="AX427" s="13" t="s">
        <v>72</v>
      </c>
      <c r="AY427" s="188" t="s">
        <v>143</v>
      </c>
    </row>
    <row r="428" s="13" customFormat="1">
      <c r="A428" s="13"/>
      <c r="B428" s="186"/>
      <c r="C428" s="13"/>
      <c r="D428" s="187" t="s">
        <v>152</v>
      </c>
      <c r="E428" s="188" t="s">
        <v>3</v>
      </c>
      <c r="F428" s="189" t="s">
        <v>698</v>
      </c>
      <c r="G428" s="13"/>
      <c r="H428" s="190">
        <v>7.5999999999999996</v>
      </c>
      <c r="I428" s="191"/>
      <c r="J428" s="13"/>
      <c r="K428" s="13"/>
      <c r="L428" s="186"/>
      <c r="M428" s="192"/>
      <c r="N428" s="193"/>
      <c r="O428" s="193"/>
      <c r="P428" s="193"/>
      <c r="Q428" s="193"/>
      <c r="R428" s="193"/>
      <c r="S428" s="193"/>
      <c r="T428" s="194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188" t="s">
        <v>152</v>
      </c>
      <c r="AU428" s="188" t="s">
        <v>81</v>
      </c>
      <c r="AV428" s="13" t="s">
        <v>81</v>
      </c>
      <c r="AW428" s="13" t="s">
        <v>34</v>
      </c>
      <c r="AX428" s="13" t="s">
        <v>72</v>
      </c>
      <c r="AY428" s="188" t="s">
        <v>143</v>
      </c>
    </row>
    <row r="429" s="13" customFormat="1">
      <c r="A429" s="13"/>
      <c r="B429" s="186"/>
      <c r="C429" s="13"/>
      <c r="D429" s="187" t="s">
        <v>152</v>
      </c>
      <c r="E429" s="188" t="s">
        <v>3</v>
      </c>
      <c r="F429" s="189" t="s">
        <v>699</v>
      </c>
      <c r="G429" s="13"/>
      <c r="H429" s="190">
        <v>14.66</v>
      </c>
      <c r="I429" s="191"/>
      <c r="J429" s="13"/>
      <c r="K429" s="13"/>
      <c r="L429" s="186"/>
      <c r="M429" s="192"/>
      <c r="N429" s="193"/>
      <c r="O429" s="193"/>
      <c r="P429" s="193"/>
      <c r="Q429" s="193"/>
      <c r="R429" s="193"/>
      <c r="S429" s="193"/>
      <c r="T429" s="194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188" t="s">
        <v>152</v>
      </c>
      <c r="AU429" s="188" t="s">
        <v>81</v>
      </c>
      <c r="AV429" s="13" t="s">
        <v>81</v>
      </c>
      <c r="AW429" s="13" t="s">
        <v>34</v>
      </c>
      <c r="AX429" s="13" t="s">
        <v>72</v>
      </c>
      <c r="AY429" s="188" t="s">
        <v>143</v>
      </c>
    </row>
    <row r="430" s="13" customFormat="1">
      <c r="A430" s="13"/>
      <c r="B430" s="186"/>
      <c r="C430" s="13"/>
      <c r="D430" s="187" t="s">
        <v>152</v>
      </c>
      <c r="E430" s="188" t="s">
        <v>3</v>
      </c>
      <c r="F430" s="189" t="s">
        <v>700</v>
      </c>
      <c r="G430" s="13"/>
      <c r="H430" s="190">
        <v>7.1399999999999997</v>
      </c>
      <c r="I430" s="191"/>
      <c r="J430" s="13"/>
      <c r="K430" s="13"/>
      <c r="L430" s="186"/>
      <c r="M430" s="192"/>
      <c r="N430" s="193"/>
      <c r="O430" s="193"/>
      <c r="P430" s="193"/>
      <c r="Q430" s="193"/>
      <c r="R430" s="193"/>
      <c r="S430" s="193"/>
      <c r="T430" s="194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188" t="s">
        <v>152</v>
      </c>
      <c r="AU430" s="188" t="s">
        <v>81</v>
      </c>
      <c r="AV430" s="13" t="s">
        <v>81</v>
      </c>
      <c r="AW430" s="13" t="s">
        <v>34</v>
      </c>
      <c r="AX430" s="13" t="s">
        <v>72</v>
      </c>
      <c r="AY430" s="188" t="s">
        <v>143</v>
      </c>
    </row>
    <row r="431" s="15" customFormat="1">
      <c r="A431" s="15"/>
      <c r="B431" s="203"/>
      <c r="C431" s="15"/>
      <c r="D431" s="187" t="s">
        <v>152</v>
      </c>
      <c r="E431" s="204" t="s">
        <v>3</v>
      </c>
      <c r="F431" s="205" t="s">
        <v>265</v>
      </c>
      <c r="G431" s="15"/>
      <c r="H431" s="206">
        <v>66.240000000000009</v>
      </c>
      <c r="I431" s="207"/>
      <c r="J431" s="15"/>
      <c r="K431" s="15"/>
      <c r="L431" s="203"/>
      <c r="M431" s="208"/>
      <c r="N431" s="209"/>
      <c r="O431" s="209"/>
      <c r="P431" s="209"/>
      <c r="Q431" s="209"/>
      <c r="R431" s="209"/>
      <c r="S431" s="209"/>
      <c r="T431" s="210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T431" s="204" t="s">
        <v>152</v>
      </c>
      <c r="AU431" s="204" t="s">
        <v>81</v>
      </c>
      <c r="AV431" s="15" t="s">
        <v>150</v>
      </c>
      <c r="AW431" s="15" t="s">
        <v>34</v>
      </c>
      <c r="AX431" s="15" t="s">
        <v>79</v>
      </c>
      <c r="AY431" s="204" t="s">
        <v>143</v>
      </c>
    </row>
    <row r="432" s="2" customFormat="1">
      <c r="A432" s="38"/>
      <c r="B432" s="172"/>
      <c r="C432" s="173" t="s">
        <v>705</v>
      </c>
      <c r="D432" s="173" t="s">
        <v>145</v>
      </c>
      <c r="E432" s="174" t="s">
        <v>706</v>
      </c>
      <c r="F432" s="175" t="s">
        <v>707</v>
      </c>
      <c r="G432" s="176" t="s">
        <v>204</v>
      </c>
      <c r="H432" s="177">
        <v>1</v>
      </c>
      <c r="I432" s="178"/>
      <c r="J432" s="179">
        <f>ROUND(I432*H432,2)</f>
        <v>0</v>
      </c>
      <c r="K432" s="175" t="s">
        <v>149</v>
      </c>
      <c r="L432" s="39"/>
      <c r="M432" s="180" t="s">
        <v>3</v>
      </c>
      <c r="N432" s="181" t="s">
        <v>43</v>
      </c>
      <c r="O432" s="72"/>
      <c r="P432" s="182">
        <f>O432*H432</f>
        <v>0</v>
      </c>
      <c r="Q432" s="182">
        <v>0.00025999999999999998</v>
      </c>
      <c r="R432" s="182">
        <f>Q432*H432</f>
        <v>0.00025999999999999998</v>
      </c>
      <c r="S432" s="182">
        <v>0</v>
      </c>
      <c r="T432" s="183">
        <f>S432*H432</f>
        <v>0</v>
      </c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R432" s="184" t="s">
        <v>222</v>
      </c>
      <c r="AT432" s="184" t="s">
        <v>145</v>
      </c>
      <c r="AU432" s="184" t="s">
        <v>81</v>
      </c>
      <c r="AY432" s="19" t="s">
        <v>143</v>
      </c>
      <c r="BE432" s="185">
        <f>IF(N432="základní",J432,0)</f>
        <v>0</v>
      </c>
      <c r="BF432" s="185">
        <f>IF(N432="snížená",J432,0)</f>
        <v>0</v>
      </c>
      <c r="BG432" s="185">
        <f>IF(N432="zákl. přenesená",J432,0)</f>
        <v>0</v>
      </c>
      <c r="BH432" s="185">
        <f>IF(N432="sníž. přenesená",J432,0)</f>
        <v>0</v>
      </c>
      <c r="BI432" s="185">
        <f>IF(N432="nulová",J432,0)</f>
        <v>0</v>
      </c>
      <c r="BJ432" s="19" t="s">
        <v>79</v>
      </c>
      <c r="BK432" s="185">
        <f>ROUND(I432*H432,2)</f>
        <v>0</v>
      </c>
      <c r="BL432" s="19" t="s">
        <v>222</v>
      </c>
      <c r="BM432" s="184" t="s">
        <v>708</v>
      </c>
    </row>
    <row r="433" s="13" customFormat="1">
      <c r="A433" s="13"/>
      <c r="B433" s="186"/>
      <c r="C433" s="13"/>
      <c r="D433" s="187" t="s">
        <v>152</v>
      </c>
      <c r="E433" s="188" t="s">
        <v>3</v>
      </c>
      <c r="F433" s="189" t="s">
        <v>206</v>
      </c>
      <c r="G433" s="13"/>
      <c r="H433" s="190">
        <v>1</v>
      </c>
      <c r="I433" s="191"/>
      <c r="J433" s="13"/>
      <c r="K433" s="13"/>
      <c r="L433" s="186"/>
      <c r="M433" s="192"/>
      <c r="N433" s="193"/>
      <c r="O433" s="193"/>
      <c r="P433" s="193"/>
      <c r="Q433" s="193"/>
      <c r="R433" s="193"/>
      <c r="S433" s="193"/>
      <c r="T433" s="194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188" t="s">
        <v>152</v>
      </c>
      <c r="AU433" s="188" t="s">
        <v>81</v>
      </c>
      <c r="AV433" s="13" t="s">
        <v>81</v>
      </c>
      <c r="AW433" s="13" t="s">
        <v>34</v>
      </c>
      <c r="AX433" s="13" t="s">
        <v>79</v>
      </c>
      <c r="AY433" s="188" t="s">
        <v>143</v>
      </c>
    </row>
    <row r="434" s="2" customFormat="1" ht="16.5" customHeight="1">
      <c r="A434" s="38"/>
      <c r="B434" s="172"/>
      <c r="C434" s="211" t="s">
        <v>709</v>
      </c>
      <c r="D434" s="211" t="s">
        <v>532</v>
      </c>
      <c r="E434" s="212" t="s">
        <v>710</v>
      </c>
      <c r="F434" s="213" t="s">
        <v>711</v>
      </c>
      <c r="G434" s="214" t="s">
        <v>148</v>
      </c>
      <c r="H434" s="215">
        <v>3.0379999999999998</v>
      </c>
      <c r="I434" s="216"/>
      <c r="J434" s="217">
        <f>ROUND(I434*H434,2)</f>
        <v>0</v>
      </c>
      <c r="K434" s="213" t="s">
        <v>149</v>
      </c>
      <c r="L434" s="218"/>
      <c r="M434" s="219" t="s">
        <v>3</v>
      </c>
      <c r="N434" s="220" t="s">
        <v>43</v>
      </c>
      <c r="O434" s="72"/>
      <c r="P434" s="182">
        <f>O434*H434</f>
        <v>0</v>
      </c>
      <c r="Q434" s="182">
        <v>0.040140000000000002</v>
      </c>
      <c r="R434" s="182">
        <f>Q434*H434</f>
        <v>0.12194532</v>
      </c>
      <c r="S434" s="182">
        <v>0</v>
      </c>
      <c r="T434" s="183">
        <f>S434*H434</f>
        <v>0</v>
      </c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R434" s="184" t="s">
        <v>326</v>
      </c>
      <c r="AT434" s="184" t="s">
        <v>532</v>
      </c>
      <c r="AU434" s="184" t="s">
        <v>81</v>
      </c>
      <c r="AY434" s="19" t="s">
        <v>143</v>
      </c>
      <c r="BE434" s="185">
        <f>IF(N434="základní",J434,0)</f>
        <v>0</v>
      </c>
      <c r="BF434" s="185">
        <f>IF(N434="snížená",J434,0)</f>
        <v>0</v>
      </c>
      <c r="BG434" s="185">
        <f>IF(N434="zákl. přenesená",J434,0)</f>
        <v>0</v>
      </c>
      <c r="BH434" s="185">
        <f>IF(N434="sníž. přenesená",J434,0)</f>
        <v>0</v>
      </c>
      <c r="BI434" s="185">
        <f>IF(N434="nulová",J434,0)</f>
        <v>0</v>
      </c>
      <c r="BJ434" s="19" t="s">
        <v>79</v>
      </c>
      <c r="BK434" s="185">
        <f>ROUND(I434*H434,2)</f>
        <v>0</v>
      </c>
      <c r="BL434" s="19" t="s">
        <v>222</v>
      </c>
      <c r="BM434" s="184" t="s">
        <v>712</v>
      </c>
    </row>
    <row r="435" s="13" customFormat="1">
      <c r="A435" s="13"/>
      <c r="B435" s="186"/>
      <c r="C435" s="13"/>
      <c r="D435" s="187" t="s">
        <v>152</v>
      </c>
      <c r="E435" s="188" t="s">
        <v>3</v>
      </c>
      <c r="F435" s="189" t="s">
        <v>713</v>
      </c>
      <c r="G435" s="13"/>
      <c r="H435" s="190">
        <v>3.0379999999999998</v>
      </c>
      <c r="I435" s="191"/>
      <c r="J435" s="13"/>
      <c r="K435" s="13"/>
      <c r="L435" s="186"/>
      <c r="M435" s="192"/>
      <c r="N435" s="193"/>
      <c r="O435" s="193"/>
      <c r="P435" s="193"/>
      <c r="Q435" s="193"/>
      <c r="R435" s="193"/>
      <c r="S435" s="193"/>
      <c r="T435" s="194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188" t="s">
        <v>152</v>
      </c>
      <c r="AU435" s="188" t="s">
        <v>81</v>
      </c>
      <c r="AV435" s="13" t="s">
        <v>81</v>
      </c>
      <c r="AW435" s="13" t="s">
        <v>34</v>
      </c>
      <c r="AX435" s="13" t="s">
        <v>79</v>
      </c>
      <c r="AY435" s="188" t="s">
        <v>143</v>
      </c>
    </row>
    <row r="436" s="2" customFormat="1">
      <c r="A436" s="38"/>
      <c r="B436" s="172"/>
      <c r="C436" s="173" t="s">
        <v>714</v>
      </c>
      <c r="D436" s="173" t="s">
        <v>145</v>
      </c>
      <c r="E436" s="174" t="s">
        <v>715</v>
      </c>
      <c r="F436" s="175" t="s">
        <v>716</v>
      </c>
      <c r="G436" s="176" t="s">
        <v>204</v>
      </c>
      <c r="H436" s="177">
        <v>3</v>
      </c>
      <c r="I436" s="178"/>
      <c r="J436" s="179">
        <f>ROUND(I436*H436,2)</f>
        <v>0</v>
      </c>
      <c r="K436" s="175" t="s">
        <v>149</v>
      </c>
      <c r="L436" s="39"/>
      <c r="M436" s="180" t="s">
        <v>3</v>
      </c>
      <c r="N436" s="181" t="s">
        <v>43</v>
      </c>
      <c r="O436" s="72"/>
      <c r="P436" s="182">
        <f>O436*H436</f>
        <v>0</v>
      </c>
      <c r="Q436" s="182">
        <v>0</v>
      </c>
      <c r="R436" s="182">
        <f>Q436*H436</f>
        <v>0</v>
      </c>
      <c r="S436" s="182">
        <v>0</v>
      </c>
      <c r="T436" s="183">
        <f>S436*H436</f>
        <v>0</v>
      </c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R436" s="184" t="s">
        <v>222</v>
      </c>
      <c r="AT436" s="184" t="s">
        <v>145</v>
      </c>
      <c r="AU436" s="184" t="s">
        <v>81</v>
      </c>
      <c r="AY436" s="19" t="s">
        <v>143</v>
      </c>
      <c r="BE436" s="185">
        <f>IF(N436="základní",J436,0)</f>
        <v>0</v>
      </c>
      <c r="BF436" s="185">
        <f>IF(N436="snížená",J436,0)</f>
        <v>0</v>
      </c>
      <c r="BG436" s="185">
        <f>IF(N436="zákl. přenesená",J436,0)</f>
        <v>0</v>
      </c>
      <c r="BH436" s="185">
        <f>IF(N436="sníž. přenesená",J436,0)</f>
        <v>0</v>
      </c>
      <c r="BI436" s="185">
        <f>IF(N436="nulová",J436,0)</f>
        <v>0</v>
      </c>
      <c r="BJ436" s="19" t="s">
        <v>79</v>
      </c>
      <c r="BK436" s="185">
        <f>ROUND(I436*H436,2)</f>
        <v>0</v>
      </c>
      <c r="BL436" s="19" t="s">
        <v>222</v>
      </c>
      <c r="BM436" s="184" t="s">
        <v>717</v>
      </c>
    </row>
    <row r="437" s="13" customFormat="1">
      <c r="A437" s="13"/>
      <c r="B437" s="186"/>
      <c r="C437" s="13"/>
      <c r="D437" s="187" t="s">
        <v>152</v>
      </c>
      <c r="E437" s="188" t="s">
        <v>3</v>
      </c>
      <c r="F437" s="189" t="s">
        <v>718</v>
      </c>
      <c r="G437" s="13"/>
      <c r="H437" s="190">
        <v>3</v>
      </c>
      <c r="I437" s="191"/>
      <c r="J437" s="13"/>
      <c r="K437" s="13"/>
      <c r="L437" s="186"/>
      <c r="M437" s="192"/>
      <c r="N437" s="193"/>
      <c r="O437" s="193"/>
      <c r="P437" s="193"/>
      <c r="Q437" s="193"/>
      <c r="R437" s="193"/>
      <c r="S437" s="193"/>
      <c r="T437" s="194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188" t="s">
        <v>152</v>
      </c>
      <c r="AU437" s="188" t="s">
        <v>81</v>
      </c>
      <c r="AV437" s="13" t="s">
        <v>81</v>
      </c>
      <c r="AW437" s="13" t="s">
        <v>34</v>
      </c>
      <c r="AX437" s="13" t="s">
        <v>79</v>
      </c>
      <c r="AY437" s="188" t="s">
        <v>143</v>
      </c>
    </row>
    <row r="438" s="2" customFormat="1">
      <c r="A438" s="38"/>
      <c r="B438" s="172"/>
      <c r="C438" s="211" t="s">
        <v>719</v>
      </c>
      <c r="D438" s="211" t="s">
        <v>532</v>
      </c>
      <c r="E438" s="212" t="s">
        <v>720</v>
      </c>
      <c r="F438" s="213" t="s">
        <v>721</v>
      </c>
      <c r="G438" s="214" t="s">
        <v>204</v>
      </c>
      <c r="H438" s="215">
        <v>1</v>
      </c>
      <c r="I438" s="216"/>
      <c r="J438" s="217">
        <f>ROUND(I438*H438,2)</f>
        <v>0</v>
      </c>
      <c r="K438" s="213" t="s">
        <v>149</v>
      </c>
      <c r="L438" s="218"/>
      <c r="M438" s="219" t="s">
        <v>3</v>
      </c>
      <c r="N438" s="220" t="s">
        <v>43</v>
      </c>
      <c r="O438" s="72"/>
      <c r="P438" s="182">
        <f>O438*H438</f>
        <v>0</v>
      </c>
      <c r="Q438" s="182">
        <v>0.017500000000000002</v>
      </c>
      <c r="R438" s="182">
        <f>Q438*H438</f>
        <v>0.017500000000000002</v>
      </c>
      <c r="S438" s="182">
        <v>0</v>
      </c>
      <c r="T438" s="183">
        <f>S438*H438</f>
        <v>0</v>
      </c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R438" s="184" t="s">
        <v>326</v>
      </c>
      <c r="AT438" s="184" t="s">
        <v>532</v>
      </c>
      <c r="AU438" s="184" t="s">
        <v>81</v>
      </c>
      <c r="AY438" s="19" t="s">
        <v>143</v>
      </c>
      <c r="BE438" s="185">
        <f>IF(N438="základní",J438,0)</f>
        <v>0</v>
      </c>
      <c r="BF438" s="185">
        <f>IF(N438="snížená",J438,0)</f>
        <v>0</v>
      </c>
      <c r="BG438" s="185">
        <f>IF(N438="zákl. přenesená",J438,0)</f>
        <v>0</v>
      </c>
      <c r="BH438" s="185">
        <f>IF(N438="sníž. přenesená",J438,0)</f>
        <v>0</v>
      </c>
      <c r="BI438" s="185">
        <f>IF(N438="nulová",J438,0)</f>
        <v>0</v>
      </c>
      <c r="BJ438" s="19" t="s">
        <v>79</v>
      </c>
      <c r="BK438" s="185">
        <f>ROUND(I438*H438,2)</f>
        <v>0</v>
      </c>
      <c r="BL438" s="19" t="s">
        <v>222</v>
      </c>
      <c r="BM438" s="184" t="s">
        <v>722</v>
      </c>
    </row>
    <row r="439" s="13" customFormat="1">
      <c r="A439" s="13"/>
      <c r="B439" s="186"/>
      <c r="C439" s="13"/>
      <c r="D439" s="187" t="s">
        <v>152</v>
      </c>
      <c r="E439" s="188" t="s">
        <v>3</v>
      </c>
      <c r="F439" s="189" t="s">
        <v>206</v>
      </c>
      <c r="G439" s="13"/>
      <c r="H439" s="190">
        <v>1</v>
      </c>
      <c r="I439" s="191"/>
      <c r="J439" s="13"/>
      <c r="K439" s="13"/>
      <c r="L439" s="186"/>
      <c r="M439" s="192"/>
      <c r="N439" s="193"/>
      <c r="O439" s="193"/>
      <c r="P439" s="193"/>
      <c r="Q439" s="193"/>
      <c r="R439" s="193"/>
      <c r="S439" s="193"/>
      <c r="T439" s="194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188" t="s">
        <v>152</v>
      </c>
      <c r="AU439" s="188" t="s">
        <v>81</v>
      </c>
      <c r="AV439" s="13" t="s">
        <v>81</v>
      </c>
      <c r="AW439" s="13" t="s">
        <v>34</v>
      </c>
      <c r="AX439" s="13" t="s">
        <v>79</v>
      </c>
      <c r="AY439" s="188" t="s">
        <v>143</v>
      </c>
    </row>
    <row r="440" s="2" customFormat="1">
      <c r="A440" s="38"/>
      <c r="B440" s="172"/>
      <c r="C440" s="211" t="s">
        <v>723</v>
      </c>
      <c r="D440" s="211" t="s">
        <v>532</v>
      </c>
      <c r="E440" s="212" t="s">
        <v>724</v>
      </c>
      <c r="F440" s="213" t="s">
        <v>725</v>
      </c>
      <c r="G440" s="214" t="s">
        <v>204</v>
      </c>
      <c r="H440" s="215">
        <v>1</v>
      </c>
      <c r="I440" s="216"/>
      <c r="J440" s="217">
        <f>ROUND(I440*H440,2)</f>
        <v>0</v>
      </c>
      <c r="K440" s="213" t="s">
        <v>149</v>
      </c>
      <c r="L440" s="218"/>
      <c r="M440" s="219" t="s">
        <v>3</v>
      </c>
      <c r="N440" s="220" t="s">
        <v>43</v>
      </c>
      <c r="O440" s="72"/>
      <c r="P440" s="182">
        <f>O440*H440</f>
        <v>0</v>
      </c>
      <c r="Q440" s="182">
        <v>0.0195</v>
      </c>
      <c r="R440" s="182">
        <f>Q440*H440</f>
        <v>0.0195</v>
      </c>
      <c r="S440" s="182">
        <v>0</v>
      </c>
      <c r="T440" s="183">
        <f>S440*H440</f>
        <v>0</v>
      </c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R440" s="184" t="s">
        <v>326</v>
      </c>
      <c r="AT440" s="184" t="s">
        <v>532</v>
      </c>
      <c r="AU440" s="184" t="s">
        <v>81</v>
      </c>
      <c r="AY440" s="19" t="s">
        <v>143</v>
      </c>
      <c r="BE440" s="185">
        <f>IF(N440="základní",J440,0)</f>
        <v>0</v>
      </c>
      <c r="BF440" s="185">
        <f>IF(N440="snížená",J440,0)</f>
        <v>0</v>
      </c>
      <c r="BG440" s="185">
        <f>IF(N440="zákl. přenesená",J440,0)</f>
        <v>0</v>
      </c>
      <c r="BH440" s="185">
        <f>IF(N440="sníž. přenesená",J440,0)</f>
        <v>0</v>
      </c>
      <c r="BI440" s="185">
        <f>IF(N440="nulová",J440,0)</f>
        <v>0</v>
      </c>
      <c r="BJ440" s="19" t="s">
        <v>79</v>
      </c>
      <c r="BK440" s="185">
        <f>ROUND(I440*H440,2)</f>
        <v>0</v>
      </c>
      <c r="BL440" s="19" t="s">
        <v>222</v>
      </c>
      <c r="BM440" s="184" t="s">
        <v>726</v>
      </c>
    </row>
    <row r="441" s="13" customFormat="1">
      <c r="A441" s="13"/>
      <c r="B441" s="186"/>
      <c r="C441" s="13"/>
      <c r="D441" s="187" t="s">
        <v>152</v>
      </c>
      <c r="E441" s="188" t="s">
        <v>3</v>
      </c>
      <c r="F441" s="189" t="s">
        <v>727</v>
      </c>
      <c r="G441" s="13"/>
      <c r="H441" s="190">
        <v>1</v>
      </c>
      <c r="I441" s="191"/>
      <c r="J441" s="13"/>
      <c r="K441" s="13"/>
      <c r="L441" s="186"/>
      <c r="M441" s="192"/>
      <c r="N441" s="193"/>
      <c r="O441" s="193"/>
      <c r="P441" s="193"/>
      <c r="Q441" s="193"/>
      <c r="R441" s="193"/>
      <c r="S441" s="193"/>
      <c r="T441" s="194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T441" s="188" t="s">
        <v>152</v>
      </c>
      <c r="AU441" s="188" t="s">
        <v>81</v>
      </c>
      <c r="AV441" s="13" t="s">
        <v>81</v>
      </c>
      <c r="AW441" s="13" t="s">
        <v>34</v>
      </c>
      <c r="AX441" s="13" t="s">
        <v>79</v>
      </c>
      <c r="AY441" s="188" t="s">
        <v>143</v>
      </c>
    </row>
    <row r="442" s="2" customFormat="1">
      <c r="A442" s="38"/>
      <c r="B442" s="172"/>
      <c r="C442" s="211" t="s">
        <v>728</v>
      </c>
      <c r="D442" s="211" t="s">
        <v>532</v>
      </c>
      <c r="E442" s="212" t="s">
        <v>729</v>
      </c>
      <c r="F442" s="213" t="s">
        <v>730</v>
      </c>
      <c r="G442" s="214" t="s">
        <v>204</v>
      </c>
      <c r="H442" s="215">
        <v>1</v>
      </c>
      <c r="I442" s="216"/>
      <c r="J442" s="217">
        <f>ROUND(I442*H442,2)</f>
        <v>0</v>
      </c>
      <c r="K442" s="213" t="s">
        <v>149</v>
      </c>
      <c r="L442" s="218"/>
      <c r="M442" s="219" t="s">
        <v>3</v>
      </c>
      <c r="N442" s="220" t="s">
        <v>43</v>
      </c>
      <c r="O442" s="72"/>
      <c r="P442" s="182">
        <f>O442*H442</f>
        <v>0</v>
      </c>
      <c r="Q442" s="182">
        <v>0.020500000000000001</v>
      </c>
      <c r="R442" s="182">
        <f>Q442*H442</f>
        <v>0.020500000000000001</v>
      </c>
      <c r="S442" s="182">
        <v>0</v>
      </c>
      <c r="T442" s="183">
        <f>S442*H442</f>
        <v>0</v>
      </c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R442" s="184" t="s">
        <v>326</v>
      </c>
      <c r="AT442" s="184" t="s">
        <v>532</v>
      </c>
      <c r="AU442" s="184" t="s">
        <v>81</v>
      </c>
      <c r="AY442" s="19" t="s">
        <v>143</v>
      </c>
      <c r="BE442" s="185">
        <f>IF(N442="základní",J442,0)</f>
        <v>0</v>
      </c>
      <c r="BF442" s="185">
        <f>IF(N442="snížená",J442,0)</f>
        <v>0</v>
      </c>
      <c r="BG442" s="185">
        <f>IF(N442="zákl. přenesená",J442,0)</f>
        <v>0</v>
      </c>
      <c r="BH442" s="185">
        <f>IF(N442="sníž. přenesená",J442,0)</f>
        <v>0</v>
      </c>
      <c r="BI442" s="185">
        <f>IF(N442="nulová",J442,0)</f>
        <v>0</v>
      </c>
      <c r="BJ442" s="19" t="s">
        <v>79</v>
      </c>
      <c r="BK442" s="185">
        <f>ROUND(I442*H442,2)</f>
        <v>0</v>
      </c>
      <c r="BL442" s="19" t="s">
        <v>222</v>
      </c>
      <c r="BM442" s="184" t="s">
        <v>731</v>
      </c>
    </row>
    <row r="443" s="13" customFormat="1">
      <c r="A443" s="13"/>
      <c r="B443" s="186"/>
      <c r="C443" s="13"/>
      <c r="D443" s="187" t="s">
        <v>152</v>
      </c>
      <c r="E443" s="188" t="s">
        <v>3</v>
      </c>
      <c r="F443" s="189" t="s">
        <v>727</v>
      </c>
      <c r="G443" s="13"/>
      <c r="H443" s="190">
        <v>1</v>
      </c>
      <c r="I443" s="191"/>
      <c r="J443" s="13"/>
      <c r="K443" s="13"/>
      <c r="L443" s="186"/>
      <c r="M443" s="192"/>
      <c r="N443" s="193"/>
      <c r="O443" s="193"/>
      <c r="P443" s="193"/>
      <c r="Q443" s="193"/>
      <c r="R443" s="193"/>
      <c r="S443" s="193"/>
      <c r="T443" s="194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188" t="s">
        <v>152</v>
      </c>
      <c r="AU443" s="188" t="s">
        <v>81</v>
      </c>
      <c r="AV443" s="13" t="s">
        <v>81</v>
      </c>
      <c r="AW443" s="13" t="s">
        <v>34</v>
      </c>
      <c r="AX443" s="13" t="s">
        <v>79</v>
      </c>
      <c r="AY443" s="188" t="s">
        <v>143</v>
      </c>
    </row>
    <row r="444" s="2" customFormat="1">
      <c r="A444" s="38"/>
      <c r="B444" s="172"/>
      <c r="C444" s="211" t="s">
        <v>732</v>
      </c>
      <c r="D444" s="211" t="s">
        <v>532</v>
      </c>
      <c r="E444" s="212" t="s">
        <v>733</v>
      </c>
      <c r="F444" s="213" t="s">
        <v>734</v>
      </c>
      <c r="G444" s="214" t="s">
        <v>204</v>
      </c>
      <c r="H444" s="215">
        <v>3</v>
      </c>
      <c r="I444" s="216"/>
      <c r="J444" s="217">
        <f>ROUND(I444*H444,2)</f>
        <v>0</v>
      </c>
      <c r="K444" s="213" t="s">
        <v>149</v>
      </c>
      <c r="L444" s="218"/>
      <c r="M444" s="219" t="s">
        <v>3</v>
      </c>
      <c r="N444" s="220" t="s">
        <v>43</v>
      </c>
      <c r="O444" s="72"/>
      <c r="P444" s="182">
        <f>O444*H444</f>
        <v>0</v>
      </c>
      <c r="Q444" s="182">
        <v>0.0011999999999999999</v>
      </c>
      <c r="R444" s="182">
        <f>Q444*H444</f>
        <v>0.0035999999999999999</v>
      </c>
      <c r="S444" s="182">
        <v>0</v>
      </c>
      <c r="T444" s="183">
        <f>S444*H444</f>
        <v>0</v>
      </c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R444" s="184" t="s">
        <v>326</v>
      </c>
      <c r="AT444" s="184" t="s">
        <v>532</v>
      </c>
      <c r="AU444" s="184" t="s">
        <v>81</v>
      </c>
      <c r="AY444" s="19" t="s">
        <v>143</v>
      </c>
      <c r="BE444" s="185">
        <f>IF(N444="základní",J444,0)</f>
        <v>0</v>
      </c>
      <c r="BF444" s="185">
        <f>IF(N444="snížená",J444,0)</f>
        <v>0</v>
      </c>
      <c r="BG444" s="185">
        <f>IF(N444="zákl. přenesená",J444,0)</f>
        <v>0</v>
      </c>
      <c r="BH444" s="185">
        <f>IF(N444="sníž. přenesená",J444,0)</f>
        <v>0</v>
      </c>
      <c r="BI444" s="185">
        <f>IF(N444="nulová",J444,0)</f>
        <v>0</v>
      </c>
      <c r="BJ444" s="19" t="s">
        <v>79</v>
      </c>
      <c r="BK444" s="185">
        <f>ROUND(I444*H444,2)</f>
        <v>0</v>
      </c>
      <c r="BL444" s="19" t="s">
        <v>222</v>
      </c>
      <c r="BM444" s="184" t="s">
        <v>735</v>
      </c>
    </row>
    <row r="445" s="13" customFormat="1">
      <c r="A445" s="13"/>
      <c r="B445" s="186"/>
      <c r="C445" s="13"/>
      <c r="D445" s="187" t="s">
        <v>152</v>
      </c>
      <c r="E445" s="188" t="s">
        <v>3</v>
      </c>
      <c r="F445" s="189" t="s">
        <v>718</v>
      </c>
      <c r="G445" s="13"/>
      <c r="H445" s="190">
        <v>3</v>
      </c>
      <c r="I445" s="191"/>
      <c r="J445" s="13"/>
      <c r="K445" s="13"/>
      <c r="L445" s="186"/>
      <c r="M445" s="192"/>
      <c r="N445" s="193"/>
      <c r="O445" s="193"/>
      <c r="P445" s="193"/>
      <c r="Q445" s="193"/>
      <c r="R445" s="193"/>
      <c r="S445" s="193"/>
      <c r="T445" s="194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188" t="s">
        <v>152</v>
      </c>
      <c r="AU445" s="188" t="s">
        <v>81</v>
      </c>
      <c r="AV445" s="13" t="s">
        <v>81</v>
      </c>
      <c r="AW445" s="13" t="s">
        <v>34</v>
      </c>
      <c r="AX445" s="13" t="s">
        <v>79</v>
      </c>
      <c r="AY445" s="188" t="s">
        <v>143</v>
      </c>
    </row>
    <row r="446" s="2" customFormat="1">
      <c r="A446" s="38"/>
      <c r="B446" s="172"/>
      <c r="C446" s="173" t="s">
        <v>736</v>
      </c>
      <c r="D446" s="173" t="s">
        <v>145</v>
      </c>
      <c r="E446" s="174" t="s">
        <v>737</v>
      </c>
      <c r="F446" s="175" t="s">
        <v>738</v>
      </c>
      <c r="G446" s="176" t="s">
        <v>204</v>
      </c>
      <c r="H446" s="177">
        <v>2</v>
      </c>
      <c r="I446" s="178"/>
      <c r="J446" s="179">
        <f>ROUND(I446*H446,2)</f>
        <v>0</v>
      </c>
      <c r="K446" s="175" t="s">
        <v>149</v>
      </c>
      <c r="L446" s="39"/>
      <c r="M446" s="180" t="s">
        <v>3</v>
      </c>
      <c r="N446" s="181" t="s">
        <v>43</v>
      </c>
      <c r="O446" s="72"/>
      <c r="P446" s="182">
        <f>O446*H446</f>
        <v>0</v>
      </c>
      <c r="Q446" s="182">
        <v>0.00088000000000000003</v>
      </c>
      <c r="R446" s="182">
        <f>Q446*H446</f>
        <v>0.0017600000000000001</v>
      </c>
      <c r="S446" s="182">
        <v>0</v>
      </c>
      <c r="T446" s="183">
        <f>S446*H446</f>
        <v>0</v>
      </c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R446" s="184" t="s">
        <v>222</v>
      </c>
      <c r="AT446" s="184" t="s">
        <v>145</v>
      </c>
      <c r="AU446" s="184" t="s">
        <v>81</v>
      </c>
      <c r="AY446" s="19" t="s">
        <v>143</v>
      </c>
      <c r="BE446" s="185">
        <f>IF(N446="základní",J446,0)</f>
        <v>0</v>
      </c>
      <c r="BF446" s="185">
        <f>IF(N446="snížená",J446,0)</f>
        <v>0</v>
      </c>
      <c r="BG446" s="185">
        <f>IF(N446="zákl. přenesená",J446,0)</f>
        <v>0</v>
      </c>
      <c r="BH446" s="185">
        <f>IF(N446="sníž. přenesená",J446,0)</f>
        <v>0</v>
      </c>
      <c r="BI446" s="185">
        <f>IF(N446="nulová",J446,0)</f>
        <v>0</v>
      </c>
      <c r="BJ446" s="19" t="s">
        <v>79</v>
      </c>
      <c r="BK446" s="185">
        <f>ROUND(I446*H446,2)</f>
        <v>0</v>
      </c>
      <c r="BL446" s="19" t="s">
        <v>222</v>
      </c>
      <c r="BM446" s="184" t="s">
        <v>739</v>
      </c>
    </row>
    <row r="447" s="13" customFormat="1">
      <c r="A447" s="13"/>
      <c r="B447" s="186"/>
      <c r="C447" s="13"/>
      <c r="D447" s="187" t="s">
        <v>152</v>
      </c>
      <c r="E447" s="188" t="s">
        <v>3</v>
      </c>
      <c r="F447" s="189" t="s">
        <v>211</v>
      </c>
      <c r="G447" s="13"/>
      <c r="H447" s="190">
        <v>2</v>
      </c>
      <c r="I447" s="191"/>
      <c r="J447" s="13"/>
      <c r="K447" s="13"/>
      <c r="L447" s="186"/>
      <c r="M447" s="192"/>
      <c r="N447" s="193"/>
      <c r="O447" s="193"/>
      <c r="P447" s="193"/>
      <c r="Q447" s="193"/>
      <c r="R447" s="193"/>
      <c r="S447" s="193"/>
      <c r="T447" s="194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188" t="s">
        <v>152</v>
      </c>
      <c r="AU447" s="188" t="s">
        <v>81</v>
      </c>
      <c r="AV447" s="13" t="s">
        <v>81</v>
      </c>
      <c r="AW447" s="13" t="s">
        <v>34</v>
      </c>
      <c r="AX447" s="13" t="s">
        <v>79</v>
      </c>
      <c r="AY447" s="188" t="s">
        <v>143</v>
      </c>
    </row>
    <row r="448" s="2" customFormat="1">
      <c r="A448" s="38"/>
      <c r="B448" s="172"/>
      <c r="C448" s="211" t="s">
        <v>740</v>
      </c>
      <c r="D448" s="211" t="s">
        <v>532</v>
      </c>
      <c r="E448" s="212" t="s">
        <v>741</v>
      </c>
      <c r="F448" s="213" t="s">
        <v>742</v>
      </c>
      <c r="G448" s="214" t="s">
        <v>148</v>
      </c>
      <c r="H448" s="215">
        <v>6</v>
      </c>
      <c r="I448" s="216"/>
      <c r="J448" s="217">
        <f>ROUND(I448*H448,2)</f>
        <v>0</v>
      </c>
      <c r="K448" s="213" t="s">
        <v>149</v>
      </c>
      <c r="L448" s="218"/>
      <c r="M448" s="219" t="s">
        <v>3</v>
      </c>
      <c r="N448" s="220" t="s">
        <v>43</v>
      </c>
      <c r="O448" s="72"/>
      <c r="P448" s="182">
        <f>O448*H448</f>
        <v>0</v>
      </c>
      <c r="Q448" s="182">
        <v>0.038289999999999998</v>
      </c>
      <c r="R448" s="182">
        <f>Q448*H448</f>
        <v>0.22974</v>
      </c>
      <c r="S448" s="182">
        <v>0</v>
      </c>
      <c r="T448" s="183">
        <f>S448*H448</f>
        <v>0</v>
      </c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R448" s="184" t="s">
        <v>326</v>
      </c>
      <c r="AT448" s="184" t="s">
        <v>532</v>
      </c>
      <c r="AU448" s="184" t="s">
        <v>81</v>
      </c>
      <c r="AY448" s="19" t="s">
        <v>143</v>
      </c>
      <c r="BE448" s="185">
        <f>IF(N448="základní",J448,0)</f>
        <v>0</v>
      </c>
      <c r="BF448" s="185">
        <f>IF(N448="snížená",J448,0)</f>
        <v>0</v>
      </c>
      <c r="BG448" s="185">
        <f>IF(N448="zákl. přenesená",J448,0)</f>
        <v>0</v>
      </c>
      <c r="BH448" s="185">
        <f>IF(N448="sníž. přenesená",J448,0)</f>
        <v>0</v>
      </c>
      <c r="BI448" s="185">
        <f>IF(N448="nulová",J448,0)</f>
        <v>0</v>
      </c>
      <c r="BJ448" s="19" t="s">
        <v>79</v>
      </c>
      <c r="BK448" s="185">
        <f>ROUND(I448*H448,2)</f>
        <v>0</v>
      </c>
      <c r="BL448" s="19" t="s">
        <v>222</v>
      </c>
      <c r="BM448" s="184" t="s">
        <v>743</v>
      </c>
    </row>
    <row r="449" s="13" customFormat="1">
      <c r="A449" s="13"/>
      <c r="B449" s="186"/>
      <c r="C449" s="13"/>
      <c r="D449" s="187" t="s">
        <v>152</v>
      </c>
      <c r="E449" s="188" t="s">
        <v>3</v>
      </c>
      <c r="F449" s="189" t="s">
        <v>744</v>
      </c>
      <c r="G449" s="13"/>
      <c r="H449" s="190">
        <v>6</v>
      </c>
      <c r="I449" s="191"/>
      <c r="J449" s="13"/>
      <c r="K449" s="13"/>
      <c r="L449" s="186"/>
      <c r="M449" s="192"/>
      <c r="N449" s="193"/>
      <c r="O449" s="193"/>
      <c r="P449" s="193"/>
      <c r="Q449" s="193"/>
      <c r="R449" s="193"/>
      <c r="S449" s="193"/>
      <c r="T449" s="194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188" t="s">
        <v>152</v>
      </c>
      <c r="AU449" s="188" t="s">
        <v>81</v>
      </c>
      <c r="AV449" s="13" t="s">
        <v>81</v>
      </c>
      <c r="AW449" s="13" t="s">
        <v>34</v>
      </c>
      <c r="AX449" s="13" t="s">
        <v>79</v>
      </c>
      <c r="AY449" s="188" t="s">
        <v>143</v>
      </c>
    </row>
    <row r="450" s="2" customFormat="1">
      <c r="A450" s="38"/>
      <c r="B450" s="172"/>
      <c r="C450" s="173" t="s">
        <v>745</v>
      </c>
      <c r="D450" s="173" t="s">
        <v>145</v>
      </c>
      <c r="E450" s="174" t="s">
        <v>746</v>
      </c>
      <c r="F450" s="175" t="s">
        <v>747</v>
      </c>
      <c r="G450" s="176" t="s">
        <v>204</v>
      </c>
      <c r="H450" s="177">
        <v>3</v>
      </c>
      <c r="I450" s="178"/>
      <c r="J450" s="179">
        <f>ROUND(I450*H450,2)</f>
        <v>0</v>
      </c>
      <c r="K450" s="175" t="s">
        <v>149</v>
      </c>
      <c r="L450" s="39"/>
      <c r="M450" s="180" t="s">
        <v>3</v>
      </c>
      <c r="N450" s="181" t="s">
        <v>43</v>
      </c>
      <c r="O450" s="72"/>
      <c r="P450" s="182">
        <f>O450*H450</f>
        <v>0</v>
      </c>
      <c r="Q450" s="182">
        <v>0.00046999999999999999</v>
      </c>
      <c r="R450" s="182">
        <f>Q450*H450</f>
        <v>0.00141</v>
      </c>
      <c r="S450" s="182">
        <v>0</v>
      </c>
      <c r="T450" s="183">
        <f>S450*H450</f>
        <v>0</v>
      </c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R450" s="184" t="s">
        <v>222</v>
      </c>
      <c r="AT450" s="184" t="s">
        <v>145</v>
      </c>
      <c r="AU450" s="184" t="s">
        <v>81</v>
      </c>
      <c r="AY450" s="19" t="s">
        <v>143</v>
      </c>
      <c r="BE450" s="185">
        <f>IF(N450="základní",J450,0)</f>
        <v>0</v>
      </c>
      <c r="BF450" s="185">
        <f>IF(N450="snížená",J450,0)</f>
        <v>0</v>
      </c>
      <c r="BG450" s="185">
        <f>IF(N450="zákl. přenesená",J450,0)</f>
        <v>0</v>
      </c>
      <c r="BH450" s="185">
        <f>IF(N450="sníž. přenesená",J450,0)</f>
        <v>0</v>
      </c>
      <c r="BI450" s="185">
        <f>IF(N450="nulová",J450,0)</f>
        <v>0</v>
      </c>
      <c r="BJ450" s="19" t="s">
        <v>79</v>
      </c>
      <c r="BK450" s="185">
        <f>ROUND(I450*H450,2)</f>
        <v>0</v>
      </c>
      <c r="BL450" s="19" t="s">
        <v>222</v>
      </c>
      <c r="BM450" s="184" t="s">
        <v>748</v>
      </c>
    </row>
    <row r="451" s="13" customFormat="1">
      <c r="A451" s="13"/>
      <c r="B451" s="186"/>
      <c r="C451" s="13"/>
      <c r="D451" s="187" t="s">
        <v>152</v>
      </c>
      <c r="E451" s="188" t="s">
        <v>3</v>
      </c>
      <c r="F451" s="189" t="s">
        <v>718</v>
      </c>
      <c r="G451" s="13"/>
      <c r="H451" s="190">
        <v>3</v>
      </c>
      <c r="I451" s="191"/>
      <c r="J451" s="13"/>
      <c r="K451" s="13"/>
      <c r="L451" s="186"/>
      <c r="M451" s="192"/>
      <c r="N451" s="193"/>
      <c r="O451" s="193"/>
      <c r="P451" s="193"/>
      <c r="Q451" s="193"/>
      <c r="R451" s="193"/>
      <c r="S451" s="193"/>
      <c r="T451" s="194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T451" s="188" t="s">
        <v>152</v>
      </c>
      <c r="AU451" s="188" t="s">
        <v>81</v>
      </c>
      <c r="AV451" s="13" t="s">
        <v>81</v>
      </c>
      <c r="AW451" s="13" t="s">
        <v>34</v>
      </c>
      <c r="AX451" s="13" t="s">
        <v>79</v>
      </c>
      <c r="AY451" s="188" t="s">
        <v>143</v>
      </c>
    </row>
    <row r="452" s="2" customFormat="1">
      <c r="A452" s="38"/>
      <c r="B452" s="172"/>
      <c r="C452" s="211" t="s">
        <v>749</v>
      </c>
      <c r="D452" s="211" t="s">
        <v>532</v>
      </c>
      <c r="E452" s="212" t="s">
        <v>750</v>
      </c>
      <c r="F452" s="213" t="s">
        <v>751</v>
      </c>
      <c r="G452" s="214" t="s">
        <v>204</v>
      </c>
      <c r="H452" s="215">
        <v>3</v>
      </c>
      <c r="I452" s="216"/>
      <c r="J452" s="217">
        <f>ROUND(I452*H452,2)</f>
        <v>0</v>
      </c>
      <c r="K452" s="213" t="s">
        <v>149</v>
      </c>
      <c r="L452" s="218"/>
      <c r="M452" s="219" t="s">
        <v>3</v>
      </c>
      <c r="N452" s="220" t="s">
        <v>43</v>
      </c>
      <c r="O452" s="72"/>
      <c r="P452" s="182">
        <f>O452*H452</f>
        <v>0</v>
      </c>
      <c r="Q452" s="182">
        <v>0.016</v>
      </c>
      <c r="R452" s="182">
        <f>Q452*H452</f>
        <v>0.048000000000000001</v>
      </c>
      <c r="S452" s="182">
        <v>0</v>
      </c>
      <c r="T452" s="183">
        <f>S452*H452</f>
        <v>0</v>
      </c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R452" s="184" t="s">
        <v>326</v>
      </c>
      <c r="AT452" s="184" t="s">
        <v>532</v>
      </c>
      <c r="AU452" s="184" t="s">
        <v>81</v>
      </c>
      <c r="AY452" s="19" t="s">
        <v>143</v>
      </c>
      <c r="BE452" s="185">
        <f>IF(N452="základní",J452,0)</f>
        <v>0</v>
      </c>
      <c r="BF452" s="185">
        <f>IF(N452="snížená",J452,0)</f>
        <v>0</v>
      </c>
      <c r="BG452" s="185">
        <f>IF(N452="zákl. přenesená",J452,0)</f>
        <v>0</v>
      </c>
      <c r="BH452" s="185">
        <f>IF(N452="sníž. přenesená",J452,0)</f>
        <v>0</v>
      </c>
      <c r="BI452" s="185">
        <f>IF(N452="nulová",J452,0)</f>
        <v>0</v>
      </c>
      <c r="BJ452" s="19" t="s">
        <v>79</v>
      </c>
      <c r="BK452" s="185">
        <f>ROUND(I452*H452,2)</f>
        <v>0</v>
      </c>
      <c r="BL452" s="19" t="s">
        <v>222</v>
      </c>
      <c r="BM452" s="184" t="s">
        <v>752</v>
      </c>
    </row>
    <row r="453" s="2" customFormat="1">
      <c r="A453" s="38"/>
      <c r="B453" s="172"/>
      <c r="C453" s="173" t="s">
        <v>753</v>
      </c>
      <c r="D453" s="173" t="s">
        <v>145</v>
      </c>
      <c r="E453" s="174" t="s">
        <v>754</v>
      </c>
      <c r="F453" s="175" t="s">
        <v>755</v>
      </c>
      <c r="G453" s="176" t="s">
        <v>204</v>
      </c>
      <c r="H453" s="177">
        <v>2</v>
      </c>
      <c r="I453" s="178"/>
      <c r="J453" s="179">
        <f>ROUND(I453*H453,2)</f>
        <v>0</v>
      </c>
      <c r="K453" s="175" t="s">
        <v>149</v>
      </c>
      <c r="L453" s="39"/>
      <c r="M453" s="180" t="s">
        <v>3</v>
      </c>
      <c r="N453" s="181" t="s">
        <v>43</v>
      </c>
      <c r="O453" s="72"/>
      <c r="P453" s="182">
        <f>O453*H453</f>
        <v>0</v>
      </c>
      <c r="Q453" s="182">
        <v>0</v>
      </c>
      <c r="R453" s="182">
        <f>Q453*H453</f>
        <v>0</v>
      </c>
      <c r="S453" s="182">
        <v>0</v>
      </c>
      <c r="T453" s="183">
        <f>S453*H453</f>
        <v>0</v>
      </c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R453" s="184" t="s">
        <v>222</v>
      </c>
      <c r="AT453" s="184" t="s">
        <v>145</v>
      </c>
      <c r="AU453" s="184" t="s">
        <v>81</v>
      </c>
      <c r="AY453" s="19" t="s">
        <v>143</v>
      </c>
      <c r="BE453" s="185">
        <f>IF(N453="základní",J453,0)</f>
        <v>0</v>
      </c>
      <c r="BF453" s="185">
        <f>IF(N453="snížená",J453,0)</f>
        <v>0</v>
      </c>
      <c r="BG453" s="185">
        <f>IF(N453="zákl. přenesená",J453,0)</f>
        <v>0</v>
      </c>
      <c r="BH453" s="185">
        <f>IF(N453="sníž. přenesená",J453,0)</f>
        <v>0</v>
      </c>
      <c r="BI453" s="185">
        <f>IF(N453="nulová",J453,0)</f>
        <v>0</v>
      </c>
      <c r="BJ453" s="19" t="s">
        <v>79</v>
      </c>
      <c r="BK453" s="185">
        <f>ROUND(I453*H453,2)</f>
        <v>0</v>
      </c>
      <c r="BL453" s="19" t="s">
        <v>222</v>
      </c>
      <c r="BM453" s="184" t="s">
        <v>756</v>
      </c>
    </row>
    <row r="454" s="13" customFormat="1">
      <c r="A454" s="13"/>
      <c r="B454" s="186"/>
      <c r="C454" s="13"/>
      <c r="D454" s="187" t="s">
        <v>152</v>
      </c>
      <c r="E454" s="188" t="s">
        <v>3</v>
      </c>
      <c r="F454" s="189" t="s">
        <v>211</v>
      </c>
      <c r="G454" s="13"/>
      <c r="H454" s="190">
        <v>2</v>
      </c>
      <c r="I454" s="191"/>
      <c r="J454" s="13"/>
      <c r="K454" s="13"/>
      <c r="L454" s="186"/>
      <c r="M454" s="192"/>
      <c r="N454" s="193"/>
      <c r="O454" s="193"/>
      <c r="P454" s="193"/>
      <c r="Q454" s="193"/>
      <c r="R454" s="193"/>
      <c r="S454" s="193"/>
      <c r="T454" s="194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188" t="s">
        <v>152</v>
      </c>
      <c r="AU454" s="188" t="s">
        <v>81</v>
      </c>
      <c r="AV454" s="13" t="s">
        <v>81</v>
      </c>
      <c r="AW454" s="13" t="s">
        <v>34</v>
      </c>
      <c r="AX454" s="13" t="s">
        <v>79</v>
      </c>
      <c r="AY454" s="188" t="s">
        <v>143</v>
      </c>
    </row>
    <row r="455" s="2" customFormat="1">
      <c r="A455" s="38"/>
      <c r="B455" s="172"/>
      <c r="C455" s="211" t="s">
        <v>757</v>
      </c>
      <c r="D455" s="211" t="s">
        <v>532</v>
      </c>
      <c r="E455" s="212" t="s">
        <v>758</v>
      </c>
      <c r="F455" s="213" t="s">
        <v>759</v>
      </c>
      <c r="G455" s="214" t="s">
        <v>286</v>
      </c>
      <c r="H455" s="215">
        <v>1</v>
      </c>
      <c r="I455" s="216"/>
      <c r="J455" s="217">
        <f>ROUND(I455*H455,2)</f>
        <v>0</v>
      </c>
      <c r="K455" s="213" t="s">
        <v>149</v>
      </c>
      <c r="L455" s="218"/>
      <c r="M455" s="219" t="s">
        <v>3</v>
      </c>
      <c r="N455" s="220" t="s">
        <v>43</v>
      </c>
      <c r="O455" s="72"/>
      <c r="P455" s="182">
        <f>O455*H455</f>
        <v>0</v>
      </c>
      <c r="Q455" s="182">
        <v>0.0030000000000000001</v>
      </c>
      <c r="R455" s="182">
        <f>Q455*H455</f>
        <v>0.0030000000000000001</v>
      </c>
      <c r="S455" s="182">
        <v>0</v>
      </c>
      <c r="T455" s="183">
        <f>S455*H455</f>
        <v>0</v>
      </c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R455" s="184" t="s">
        <v>326</v>
      </c>
      <c r="AT455" s="184" t="s">
        <v>532</v>
      </c>
      <c r="AU455" s="184" t="s">
        <v>81</v>
      </c>
      <c r="AY455" s="19" t="s">
        <v>143</v>
      </c>
      <c r="BE455" s="185">
        <f>IF(N455="základní",J455,0)</f>
        <v>0</v>
      </c>
      <c r="BF455" s="185">
        <f>IF(N455="snížená",J455,0)</f>
        <v>0</v>
      </c>
      <c r="BG455" s="185">
        <f>IF(N455="zákl. přenesená",J455,0)</f>
        <v>0</v>
      </c>
      <c r="BH455" s="185">
        <f>IF(N455="sníž. přenesená",J455,0)</f>
        <v>0</v>
      </c>
      <c r="BI455" s="185">
        <f>IF(N455="nulová",J455,0)</f>
        <v>0</v>
      </c>
      <c r="BJ455" s="19" t="s">
        <v>79</v>
      </c>
      <c r="BK455" s="185">
        <f>ROUND(I455*H455,2)</f>
        <v>0</v>
      </c>
      <c r="BL455" s="19" t="s">
        <v>222</v>
      </c>
      <c r="BM455" s="184" t="s">
        <v>760</v>
      </c>
    </row>
    <row r="456" s="13" customFormat="1">
      <c r="A456" s="13"/>
      <c r="B456" s="186"/>
      <c r="C456" s="13"/>
      <c r="D456" s="187" t="s">
        <v>152</v>
      </c>
      <c r="E456" s="188" t="s">
        <v>3</v>
      </c>
      <c r="F456" s="189" t="s">
        <v>761</v>
      </c>
      <c r="G456" s="13"/>
      <c r="H456" s="190">
        <v>1</v>
      </c>
      <c r="I456" s="191"/>
      <c r="J456" s="13"/>
      <c r="K456" s="13"/>
      <c r="L456" s="186"/>
      <c r="M456" s="192"/>
      <c r="N456" s="193"/>
      <c r="O456" s="193"/>
      <c r="P456" s="193"/>
      <c r="Q456" s="193"/>
      <c r="R456" s="193"/>
      <c r="S456" s="193"/>
      <c r="T456" s="194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188" t="s">
        <v>152</v>
      </c>
      <c r="AU456" s="188" t="s">
        <v>81</v>
      </c>
      <c r="AV456" s="13" t="s">
        <v>81</v>
      </c>
      <c r="AW456" s="13" t="s">
        <v>34</v>
      </c>
      <c r="AX456" s="13" t="s">
        <v>79</v>
      </c>
      <c r="AY456" s="188" t="s">
        <v>143</v>
      </c>
    </row>
    <row r="457" s="2" customFormat="1" ht="44.25" customHeight="1">
      <c r="A457" s="38"/>
      <c r="B457" s="172"/>
      <c r="C457" s="173" t="s">
        <v>762</v>
      </c>
      <c r="D457" s="173" t="s">
        <v>145</v>
      </c>
      <c r="E457" s="174" t="s">
        <v>763</v>
      </c>
      <c r="F457" s="175" t="s">
        <v>764</v>
      </c>
      <c r="G457" s="176" t="s">
        <v>204</v>
      </c>
      <c r="H457" s="177">
        <v>4</v>
      </c>
      <c r="I457" s="178"/>
      <c r="J457" s="179">
        <f>ROUND(I457*H457,2)</f>
        <v>0</v>
      </c>
      <c r="K457" s="175" t="s">
        <v>149</v>
      </c>
      <c r="L457" s="39"/>
      <c r="M457" s="180" t="s">
        <v>3</v>
      </c>
      <c r="N457" s="181" t="s">
        <v>43</v>
      </c>
      <c r="O457" s="72"/>
      <c r="P457" s="182">
        <f>O457*H457</f>
        <v>0</v>
      </c>
      <c r="Q457" s="182">
        <v>0</v>
      </c>
      <c r="R457" s="182">
        <f>Q457*H457</f>
        <v>0</v>
      </c>
      <c r="S457" s="182">
        <v>0</v>
      </c>
      <c r="T457" s="183">
        <f>S457*H457</f>
        <v>0</v>
      </c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R457" s="184" t="s">
        <v>222</v>
      </c>
      <c r="AT457" s="184" t="s">
        <v>145</v>
      </c>
      <c r="AU457" s="184" t="s">
        <v>81</v>
      </c>
      <c r="AY457" s="19" t="s">
        <v>143</v>
      </c>
      <c r="BE457" s="185">
        <f>IF(N457="základní",J457,0)</f>
        <v>0</v>
      </c>
      <c r="BF457" s="185">
        <f>IF(N457="snížená",J457,0)</f>
        <v>0</v>
      </c>
      <c r="BG457" s="185">
        <f>IF(N457="zákl. přenesená",J457,0)</f>
        <v>0</v>
      </c>
      <c r="BH457" s="185">
        <f>IF(N457="sníž. přenesená",J457,0)</f>
        <v>0</v>
      </c>
      <c r="BI457" s="185">
        <f>IF(N457="nulová",J457,0)</f>
        <v>0</v>
      </c>
      <c r="BJ457" s="19" t="s">
        <v>79</v>
      </c>
      <c r="BK457" s="185">
        <f>ROUND(I457*H457,2)</f>
        <v>0</v>
      </c>
      <c r="BL457" s="19" t="s">
        <v>222</v>
      </c>
      <c r="BM457" s="184" t="s">
        <v>765</v>
      </c>
    </row>
    <row r="458" s="13" customFormat="1">
      <c r="A458" s="13"/>
      <c r="B458" s="186"/>
      <c r="C458" s="13"/>
      <c r="D458" s="187" t="s">
        <v>152</v>
      </c>
      <c r="E458" s="188" t="s">
        <v>3</v>
      </c>
      <c r="F458" s="189" t="s">
        <v>766</v>
      </c>
      <c r="G458" s="13"/>
      <c r="H458" s="190">
        <v>4</v>
      </c>
      <c r="I458" s="191"/>
      <c r="J458" s="13"/>
      <c r="K458" s="13"/>
      <c r="L458" s="186"/>
      <c r="M458" s="192"/>
      <c r="N458" s="193"/>
      <c r="O458" s="193"/>
      <c r="P458" s="193"/>
      <c r="Q458" s="193"/>
      <c r="R458" s="193"/>
      <c r="S458" s="193"/>
      <c r="T458" s="194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188" t="s">
        <v>152</v>
      </c>
      <c r="AU458" s="188" t="s">
        <v>81</v>
      </c>
      <c r="AV458" s="13" t="s">
        <v>81</v>
      </c>
      <c r="AW458" s="13" t="s">
        <v>34</v>
      </c>
      <c r="AX458" s="13" t="s">
        <v>79</v>
      </c>
      <c r="AY458" s="188" t="s">
        <v>143</v>
      </c>
    </row>
    <row r="459" s="2" customFormat="1">
      <c r="A459" s="38"/>
      <c r="B459" s="172"/>
      <c r="C459" s="211" t="s">
        <v>767</v>
      </c>
      <c r="D459" s="211" t="s">
        <v>532</v>
      </c>
      <c r="E459" s="212" t="s">
        <v>768</v>
      </c>
      <c r="F459" s="213" t="s">
        <v>769</v>
      </c>
      <c r="G459" s="214" t="s">
        <v>286</v>
      </c>
      <c r="H459" s="215">
        <v>5.3499999999999996</v>
      </c>
      <c r="I459" s="216"/>
      <c r="J459" s="217">
        <f>ROUND(I459*H459,2)</f>
        <v>0</v>
      </c>
      <c r="K459" s="213" t="s">
        <v>149</v>
      </c>
      <c r="L459" s="218"/>
      <c r="M459" s="219" t="s">
        <v>3</v>
      </c>
      <c r="N459" s="220" t="s">
        <v>43</v>
      </c>
      <c r="O459" s="72"/>
      <c r="P459" s="182">
        <f>O459*H459</f>
        <v>0</v>
      </c>
      <c r="Q459" s="182">
        <v>0.0050000000000000001</v>
      </c>
      <c r="R459" s="182">
        <f>Q459*H459</f>
        <v>0.026749999999999999</v>
      </c>
      <c r="S459" s="182">
        <v>0</v>
      </c>
      <c r="T459" s="183">
        <f>S459*H459</f>
        <v>0</v>
      </c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R459" s="184" t="s">
        <v>326</v>
      </c>
      <c r="AT459" s="184" t="s">
        <v>532</v>
      </c>
      <c r="AU459" s="184" t="s">
        <v>81</v>
      </c>
      <c r="AY459" s="19" t="s">
        <v>143</v>
      </c>
      <c r="BE459" s="185">
        <f>IF(N459="základní",J459,0)</f>
        <v>0</v>
      </c>
      <c r="BF459" s="185">
        <f>IF(N459="snížená",J459,0)</f>
        <v>0</v>
      </c>
      <c r="BG459" s="185">
        <f>IF(N459="zákl. přenesená",J459,0)</f>
        <v>0</v>
      </c>
      <c r="BH459" s="185">
        <f>IF(N459="sníž. přenesená",J459,0)</f>
        <v>0</v>
      </c>
      <c r="BI459" s="185">
        <f>IF(N459="nulová",J459,0)</f>
        <v>0</v>
      </c>
      <c r="BJ459" s="19" t="s">
        <v>79</v>
      </c>
      <c r="BK459" s="185">
        <f>ROUND(I459*H459,2)</f>
        <v>0</v>
      </c>
      <c r="BL459" s="19" t="s">
        <v>222</v>
      </c>
      <c r="BM459" s="184" t="s">
        <v>770</v>
      </c>
    </row>
    <row r="460" s="13" customFormat="1">
      <c r="A460" s="13"/>
      <c r="B460" s="186"/>
      <c r="C460" s="13"/>
      <c r="D460" s="187" t="s">
        <v>152</v>
      </c>
      <c r="E460" s="188" t="s">
        <v>3</v>
      </c>
      <c r="F460" s="189" t="s">
        <v>771</v>
      </c>
      <c r="G460" s="13"/>
      <c r="H460" s="190">
        <v>5.3499999999999996</v>
      </c>
      <c r="I460" s="191"/>
      <c r="J460" s="13"/>
      <c r="K460" s="13"/>
      <c r="L460" s="186"/>
      <c r="M460" s="192"/>
      <c r="N460" s="193"/>
      <c r="O460" s="193"/>
      <c r="P460" s="193"/>
      <c r="Q460" s="193"/>
      <c r="R460" s="193"/>
      <c r="S460" s="193"/>
      <c r="T460" s="194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188" t="s">
        <v>152</v>
      </c>
      <c r="AU460" s="188" t="s">
        <v>81</v>
      </c>
      <c r="AV460" s="13" t="s">
        <v>81</v>
      </c>
      <c r="AW460" s="13" t="s">
        <v>34</v>
      </c>
      <c r="AX460" s="13" t="s">
        <v>79</v>
      </c>
      <c r="AY460" s="188" t="s">
        <v>143</v>
      </c>
    </row>
    <row r="461" s="2" customFormat="1">
      <c r="A461" s="38"/>
      <c r="B461" s="172"/>
      <c r="C461" s="211" t="s">
        <v>772</v>
      </c>
      <c r="D461" s="211" t="s">
        <v>532</v>
      </c>
      <c r="E461" s="212" t="s">
        <v>773</v>
      </c>
      <c r="F461" s="213" t="s">
        <v>774</v>
      </c>
      <c r="G461" s="214" t="s">
        <v>204</v>
      </c>
      <c r="H461" s="215">
        <v>12</v>
      </c>
      <c r="I461" s="216"/>
      <c r="J461" s="217">
        <f>ROUND(I461*H461,2)</f>
        <v>0</v>
      </c>
      <c r="K461" s="213" t="s">
        <v>149</v>
      </c>
      <c r="L461" s="218"/>
      <c r="M461" s="219" t="s">
        <v>3</v>
      </c>
      <c r="N461" s="220" t="s">
        <v>43</v>
      </c>
      <c r="O461" s="72"/>
      <c r="P461" s="182">
        <f>O461*H461</f>
        <v>0</v>
      </c>
      <c r="Q461" s="182">
        <v>6.0000000000000002E-05</v>
      </c>
      <c r="R461" s="182">
        <f>Q461*H461</f>
        <v>0.00072000000000000005</v>
      </c>
      <c r="S461" s="182">
        <v>0</v>
      </c>
      <c r="T461" s="183">
        <f>S461*H461</f>
        <v>0</v>
      </c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R461" s="184" t="s">
        <v>326</v>
      </c>
      <c r="AT461" s="184" t="s">
        <v>532</v>
      </c>
      <c r="AU461" s="184" t="s">
        <v>81</v>
      </c>
      <c r="AY461" s="19" t="s">
        <v>143</v>
      </c>
      <c r="BE461" s="185">
        <f>IF(N461="základní",J461,0)</f>
        <v>0</v>
      </c>
      <c r="BF461" s="185">
        <f>IF(N461="snížená",J461,0)</f>
        <v>0</v>
      </c>
      <c r="BG461" s="185">
        <f>IF(N461="zákl. přenesená",J461,0)</f>
        <v>0</v>
      </c>
      <c r="BH461" s="185">
        <f>IF(N461="sníž. přenesená",J461,0)</f>
        <v>0</v>
      </c>
      <c r="BI461" s="185">
        <f>IF(N461="nulová",J461,0)</f>
        <v>0</v>
      </c>
      <c r="BJ461" s="19" t="s">
        <v>79</v>
      </c>
      <c r="BK461" s="185">
        <f>ROUND(I461*H461,2)</f>
        <v>0</v>
      </c>
      <c r="BL461" s="19" t="s">
        <v>222</v>
      </c>
      <c r="BM461" s="184" t="s">
        <v>775</v>
      </c>
    </row>
    <row r="462" s="13" customFormat="1">
      <c r="A462" s="13"/>
      <c r="B462" s="186"/>
      <c r="C462" s="13"/>
      <c r="D462" s="187" t="s">
        <v>152</v>
      </c>
      <c r="E462" s="188" t="s">
        <v>3</v>
      </c>
      <c r="F462" s="189" t="s">
        <v>776</v>
      </c>
      <c r="G462" s="13"/>
      <c r="H462" s="190">
        <v>12</v>
      </c>
      <c r="I462" s="191"/>
      <c r="J462" s="13"/>
      <c r="K462" s="13"/>
      <c r="L462" s="186"/>
      <c r="M462" s="192"/>
      <c r="N462" s="193"/>
      <c r="O462" s="193"/>
      <c r="P462" s="193"/>
      <c r="Q462" s="193"/>
      <c r="R462" s="193"/>
      <c r="S462" s="193"/>
      <c r="T462" s="194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188" t="s">
        <v>152</v>
      </c>
      <c r="AU462" s="188" t="s">
        <v>81</v>
      </c>
      <c r="AV462" s="13" t="s">
        <v>81</v>
      </c>
      <c r="AW462" s="13" t="s">
        <v>34</v>
      </c>
      <c r="AX462" s="13" t="s">
        <v>79</v>
      </c>
      <c r="AY462" s="188" t="s">
        <v>143</v>
      </c>
    </row>
    <row r="463" s="2" customFormat="1">
      <c r="A463" s="38"/>
      <c r="B463" s="172"/>
      <c r="C463" s="173" t="s">
        <v>777</v>
      </c>
      <c r="D463" s="173" t="s">
        <v>145</v>
      </c>
      <c r="E463" s="174" t="s">
        <v>778</v>
      </c>
      <c r="F463" s="175" t="s">
        <v>779</v>
      </c>
      <c r="G463" s="176" t="s">
        <v>204</v>
      </c>
      <c r="H463" s="177">
        <v>1</v>
      </c>
      <c r="I463" s="178"/>
      <c r="J463" s="179">
        <f>ROUND(I463*H463,2)</f>
        <v>0</v>
      </c>
      <c r="K463" s="175" t="s">
        <v>3</v>
      </c>
      <c r="L463" s="39"/>
      <c r="M463" s="180" t="s">
        <v>3</v>
      </c>
      <c r="N463" s="181" t="s">
        <v>43</v>
      </c>
      <c r="O463" s="72"/>
      <c r="P463" s="182">
        <f>O463*H463</f>
        <v>0</v>
      </c>
      <c r="Q463" s="182">
        <v>0</v>
      </c>
      <c r="R463" s="182">
        <f>Q463*H463</f>
        <v>0</v>
      </c>
      <c r="S463" s="182">
        <v>0</v>
      </c>
      <c r="T463" s="183">
        <f>S463*H463</f>
        <v>0</v>
      </c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R463" s="184" t="s">
        <v>222</v>
      </c>
      <c r="AT463" s="184" t="s">
        <v>145</v>
      </c>
      <c r="AU463" s="184" t="s">
        <v>81</v>
      </c>
      <c r="AY463" s="19" t="s">
        <v>143</v>
      </c>
      <c r="BE463" s="185">
        <f>IF(N463="základní",J463,0)</f>
        <v>0</v>
      </c>
      <c r="BF463" s="185">
        <f>IF(N463="snížená",J463,0)</f>
        <v>0</v>
      </c>
      <c r="BG463" s="185">
        <f>IF(N463="zákl. přenesená",J463,0)</f>
        <v>0</v>
      </c>
      <c r="BH463" s="185">
        <f>IF(N463="sníž. přenesená",J463,0)</f>
        <v>0</v>
      </c>
      <c r="BI463" s="185">
        <f>IF(N463="nulová",J463,0)</f>
        <v>0</v>
      </c>
      <c r="BJ463" s="19" t="s">
        <v>79</v>
      </c>
      <c r="BK463" s="185">
        <f>ROUND(I463*H463,2)</f>
        <v>0</v>
      </c>
      <c r="BL463" s="19" t="s">
        <v>222</v>
      </c>
      <c r="BM463" s="184" t="s">
        <v>780</v>
      </c>
    </row>
    <row r="464" s="13" customFormat="1">
      <c r="A464" s="13"/>
      <c r="B464" s="186"/>
      <c r="C464" s="13"/>
      <c r="D464" s="187" t="s">
        <v>152</v>
      </c>
      <c r="E464" s="188" t="s">
        <v>3</v>
      </c>
      <c r="F464" s="189" t="s">
        <v>206</v>
      </c>
      <c r="G464" s="13"/>
      <c r="H464" s="190">
        <v>1</v>
      </c>
      <c r="I464" s="191"/>
      <c r="J464" s="13"/>
      <c r="K464" s="13"/>
      <c r="L464" s="186"/>
      <c r="M464" s="192"/>
      <c r="N464" s="193"/>
      <c r="O464" s="193"/>
      <c r="P464" s="193"/>
      <c r="Q464" s="193"/>
      <c r="R464" s="193"/>
      <c r="S464" s="193"/>
      <c r="T464" s="194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188" t="s">
        <v>152</v>
      </c>
      <c r="AU464" s="188" t="s">
        <v>81</v>
      </c>
      <c r="AV464" s="13" t="s">
        <v>81</v>
      </c>
      <c r="AW464" s="13" t="s">
        <v>34</v>
      </c>
      <c r="AX464" s="13" t="s">
        <v>79</v>
      </c>
      <c r="AY464" s="188" t="s">
        <v>143</v>
      </c>
    </row>
    <row r="465" s="2" customFormat="1" ht="33" customHeight="1">
      <c r="A465" s="38"/>
      <c r="B465" s="172"/>
      <c r="C465" s="173" t="s">
        <v>781</v>
      </c>
      <c r="D465" s="173" t="s">
        <v>145</v>
      </c>
      <c r="E465" s="174" t="s">
        <v>782</v>
      </c>
      <c r="F465" s="175" t="s">
        <v>783</v>
      </c>
      <c r="G465" s="176" t="s">
        <v>204</v>
      </c>
      <c r="H465" s="177">
        <v>1</v>
      </c>
      <c r="I465" s="178"/>
      <c r="J465" s="179">
        <f>ROUND(I465*H465,2)</f>
        <v>0</v>
      </c>
      <c r="K465" s="175" t="s">
        <v>3</v>
      </c>
      <c r="L465" s="39"/>
      <c r="M465" s="180" t="s">
        <v>3</v>
      </c>
      <c r="N465" s="181" t="s">
        <v>43</v>
      </c>
      <c r="O465" s="72"/>
      <c r="P465" s="182">
        <f>O465*H465</f>
        <v>0</v>
      </c>
      <c r="Q465" s="182">
        <v>0</v>
      </c>
      <c r="R465" s="182">
        <f>Q465*H465</f>
        <v>0</v>
      </c>
      <c r="S465" s="182">
        <v>0</v>
      </c>
      <c r="T465" s="183">
        <f>S465*H465</f>
        <v>0</v>
      </c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R465" s="184" t="s">
        <v>222</v>
      </c>
      <c r="AT465" s="184" t="s">
        <v>145</v>
      </c>
      <c r="AU465" s="184" t="s">
        <v>81</v>
      </c>
      <c r="AY465" s="19" t="s">
        <v>143</v>
      </c>
      <c r="BE465" s="185">
        <f>IF(N465="základní",J465,0)</f>
        <v>0</v>
      </c>
      <c r="BF465" s="185">
        <f>IF(N465="snížená",J465,0)</f>
        <v>0</v>
      </c>
      <c r="BG465" s="185">
        <f>IF(N465="zákl. přenesená",J465,0)</f>
        <v>0</v>
      </c>
      <c r="BH465" s="185">
        <f>IF(N465="sníž. přenesená",J465,0)</f>
        <v>0</v>
      </c>
      <c r="BI465" s="185">
        <f>IF(N465="nulová",J465,0)</f>
        <v>0</v>
      </c>
      <c r="BJ465" s="19" t="s">
        <v>79</v>
      </c>
      <c r="BK465" s="185">
        <f>ROUND(I465*H465,2)</f>
        <v>0</v>
      </c>
      <c r="BL465" s="19" t="s">
        <v>222</v>
      </c>
      <c r="BM465" s="184" t="s">
        <v>784</v>
      </c>
    </row>
    <row r="466" s="13" customFormat="1">
      <c r="A466" s="13"/>
      <c r="B466" s="186"/>
      <c r="C466" s="13"/>
      <c r="D466" s="187" t="s">
        <v>152</v>
      </c>
      <c r="E466" s="188" t="s">
        <v>3</v>
      </c>
      <c r="F466" s="189" t="s">
        <v>206</v>
      </c>
      <c r="G466" s="13"/>
      <c r="H466" s="190">
        <v>1</v>
      </c>
      <c r="I466" s="191"/>
      <c r="J466" s="13"/>
      <c r="K466" s="13"/>
      <c r="L466" s="186"/>
      <c r="M466" s="192"/>
      <c r="N466" s="193"/>
      <c r="O466" s="193"/>
      <c r="P466" s="193"/>
      <c r="Q466" s="193"/>
      <c r="R466" s="193"/>
      <c r="S466" s="193"/>
      <c r="T466" s="194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188" t="s">
        <v>152</v>
      </c>
      <c r="AU466" s="188" t="s">
        <v>81</v>
      </c>
      <c r="AV466" s="13" t="s">
        <v>81</v>
      </c>
      <c r="AW466" s="13" t="s">
        <v>34</v>
      </c>
      <c r="AX466" s="13" t="s">
        <v>79</v>
      </c>
      <c r="AY466" s="188" t="s">
        <v>143</v>
      </c>
    </row>
    <row r="467" s="2" customFormat="1">
      <c r="A467" s="38"/>
      <c r="B467" s="172"/>
      <c r="C467" s="173" t="s">
        <v>785</v>
      </c>
      <c r="D467" s="173" t="s">
        <v>145</v>
      </c>
      <c r="E467" s="174" t="s">
        <v>786</v>
      </c>
      <c r="F467" s="175" t="s">
        <v>787</v>
      </c>
      <c r="G467" s="176" t="s">
        <v>204</v>
      </c>
      <c r="H467" s="177">
        <v>1</v>
      </c>
      <c r="I467" s="178"/>
      <c r="J467" s="179">
        <f>ROUND(I467*H467,2)</f>
        <v>0</v>
      </c>
      <c r="K467" s="175" t="s">
        <v>3</v>
      </c>
      <c r="L467" s="39"/>
      <c r="M467" s="180" t="s">
        <v>3</v>
      </c>
      <c r="N467" s="181" t="s">
        <v>43</v>
      </c>
      <c r="O467" s="72"/>
      <c r="P467" s="182">
        <f>O467*H467</f>
        <v>0</v>
      </c>
      <c r="Q467" s="182">
        <v>0</v>
      </c>
      <c r="R467" s="182">
        <f>Q467*H467</f>
        <v>0</v>
      </c>
      <c r="S467" s="182">
        <v>0</v>
      </c>
      <c r="T467" s="183">
        <f>S467*H467</f>
        <v>0</v>
      </c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R467" s="184" t="s">
        <v>222</v>
      </c>
      <c r="AT467" s="184" t="s">
        <v>145</v>
      </c>
      <c r="AU467" s="184" t="s">
        <v>81</v>
      </c>
      <c r="AY467" s="19" t="s">
        <v>143</v>
      </c>
      <c r="BE467" s="185">
        <f>IF(N467="základní",J467,0)</f>
        <v>0</v>
      </c>
      <c r="BF467" s="185">
        <f>IF(N467="snížená",J467,0)</f>
        <v>0</v>
      </c>
      <c r="BG467" s="185">
        <f>IF(N467="zákl. přenesená",J467,0)</f>
        <v>0</v>
      </c>
      <c r="BH467" s="185">
        <f>IF(N467="sníž. přenesená",J467,0)</f>
        <v>0</v>
      </c>
      <c r="BI467" s="185">
        <f>IF(N467="nulová",J467,0)</f>
        <v>0</v>
      </c>
      <c r="BJ467" s="19" t="s">
        <v>79</v>
      </c>
      <c r="BK467" s="185">
        <f>ROUND(I467*H467,2)</f>
        <v>0</v>
      </c>
      <c r="BL467" s="19" t="s">
        <v>222</v>
      </c>
      <c r="BM467" s="184" t="s">
        <v>788</v>
      </c>
    </row>
    <row r="468" s="13" customFormat="1">
      <c r="A468" s="13"/>
      <c r="B468" s="186"/>
      <c r="C468" s="13"/>
      <c r="D468" s="187" t="s">
        <v>152</v>
      </c>
      <c r="E468" s="188" t="s">
        <v>3</v>
      </c>
      <c r="F468" s="189" t="s">
        <v>206</v>
      </c>
      <c r="G468" s="13"/>
      <c r="H468" s="190">
        <v>1</v>
      </c>
      <c r="I468" s="191"/>
      <c r="J468" s="13"/>
      <c r="K468" s="13"/>
      <c r="L468" s="186"/>
      <c r="M468" s="192"/>
      <c r="N468" s="193"/>
      <c r="O468" s="193"/>
      <c r="P468" s="193"/>
      <c r="Q468" s="193"/>
      <c r="R468" s="193"/>
      <c r="S468" s="193"/>
      <c r="T468" s="194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188" t="s">
        <v>152</v>
      </c>
      <c r="AU468" s="188" t="s">
        <v>81</v>
      </c>
      <c r="AV468" s="13" t="s">
        <v>81</v>
      </c>
      <c r="AW468" s="13" t="s">
        <v>34</v>
      </c>
      <c r="AX468" s="13" t="s">
        <v>79</v>
      </c>
      <c r="AY468" s="188" t="s">
        <v>143</v>
      </c>
    </row>
    <row r="469" s="2" customFormat="1">
      <c r="A469" s="38"/>
      <c r="B469" s="172"/>
      <c r="C469" s="173" t="s">
        <v>789</v>
      </c>
      <c r="D469" s="173" t="s">
        <v>145</v>
      </c>
      <c r="E469" s="174" t="s">
        <v>790</v>
      </c>
      <c r="F469" s="175" t="s">
        <v>791</v>
      </c>
      <c r="G469" s="176" t="s">
        <v>355</v>
      </c>
      <c r="H469" s="177">
        <v>0.879</v>
      </c>
      <c r="I469" s="178"/>
      <c r="J469" s="179">
        <f>ROUND(I469*H469,2)</f>
        <v>0</v>
      </c>
      <c r="K469" s="175" t="s">
        <v>149</v>
      </c>
      <c r="L469" s="39"/>
      <c r="M469" s="180" t="s">
        <v>3</v>
      </c>
      <c r="N469" s="181" t="s">
        <v>43</v>
      </c>
      <c r="O469" s="72"/>
      <c r="P469" s="182">
        <f>O469*H469</f>
        <v>0</v>
      </c>
      <c r="Q469" s="182">
        <v>0</v>
      </c>
      <c r="R469" s="182">
        <f>Q469*H469</f>
        <v>0</v>
      </c>
      <c r="S469" s="182">
        <v>0</v>
      </c>
      <c r="T469" s="183">
        <f>S469*H469</f>
        <v>0</v>
      </c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R469" s="184" t="s">
        <v>222</v>
      </c>
      <c r="AT469" s="184" t="s">
        <v>145</v>
      </c>
      <c r="AU469" s="184" t="s">
        <v>81</v>
      </c>
      <c r="AY469" s="19" t="s">
        <v>143</v>
      </c>
      <c r="BE469" s="185">
        <f>IF(N469="základní",J469,0)</f>
        <v>0</v>
      </c>
      <c r="BF469" s="185">
        <f>IF(N469="snížená",J469,0)</f>
        <v>0</v>
      </c>
      <c r="BG469" s="185">
        <f>IF(N469="zákl. přenesená",J469,0)</f>
        <v>0</v>
      </c>
      <c r="BH469" s="185">
        <f>IF(N469="sníž. přenesená",J469,0)</f>
        <v>0</v>
      </c>
      <c r="BI469" s="185">
        <f>IF(N469="nulová",J469,0)</f>
        <v>0</v>
      </c>
      <c r="BJ469" s="19" t="s">
        <v>79</v>
      </c>
      <c r="BK469" s="185">
        <f>ROUND(I469*H469,2)</f>
        <v>0</v>
      </c>
      <c r="BL469" s="19" t="s">
        <v>222</v>
      </c>
      <c r="BM469" s="184" t="s">
        <v>792</v>
      </c>
    </row>
    <row r="470" s="12" customFormat="1" ht="22.8" customHeight="1">
      <c r="A470" s="12"/>
      <c r="B470" s="159"/>
      <c r="C470" s="12"/>
      <c r="D470" s="160" t="s">
        <v>71</v>
      </c>
      <c r="E470" s="170" t="s">
        <v>793</v>
      </c>
      <c r="F470" s="170" t="s">
        <v>794</v>
      </c>
      <c r="G470" s="12"/>
      <c r="H470" s="12"/>
      <c r="I470" s="162"/>
      <c r="J470" s="171">
        <f>BK470</f>
        <v>0</v>
      </c>
      <c r="K470" s="12"/>
      <c r="L470" s="159"/>
      <c r="M470" s="164"/>
      <c r="N470" s="165"/>
      <c r="O470" s="165"/>
      <c r="P470" s="166">
        <f>SUM(P471:P478)</f>
        <v>0</v>
      </c>
      <c r="Q470" s="165"/>
      <c r="R470" s="166">
        <f>SUM(R471:R478)</f>
        <v>0.012311999999999998</v>
      </c>
      <c r="S470" s="165"/>
      <c r="T470" s="167">
        <f>SUM(T471:T478)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160" t="s">
        <v>81</v>
      </c>
      <c r="AT470" s="168" t="s">
        <v>71</v>
      </c>
      <c r="AU470" s="168" t="s">
        <v>79</v>
      </c>
      <c r="AY470" s="160" t="s">
        <v>143</v>
      </c>
      <c r="BK470" s="169">
        <f>SUM(BK471:BK478)</f>
        <v>0</v>
      </c>
    </row>
    <row r="471" s="2" customFormat="1">
      <c r="A471" s="38"/>
      <c r="B471" s="172"/>
      <c r="C471" s="173" t="s">
        <v>795</v>
      </c>
      <c r="D471" s="173" t="s">
        <v>145</v>
      </c>
      <c r="E471" s="174" t="s">
        <v>796</v>
      </c>
      <c r="F471" s="175" t="s">
        <v>797</v>
      </c>
      <c r="G471" s="176" t="s">
        <v>148</v>
      </c>
      <c r="H471" s="177">
        <v>0.71999999999999997</v>
      </c>
      <c r="I471" s="178"/>
      <c r="J471" s="179">
        <f>ROUND(I471*H471,2)</f>
        <v>0</v>
      </c>
      <c r="K471" s="175" t="s">
        <v>149</v>
      </c>
      <c r="L471" s="39"/>
      <c r="M471" s="180" t="s">
        <v>3</v>
      </c>
      <c r="N471" s="181" t="s">
        <v>43</v>
      </c>
      <c r="O471" s="72"/>
      <c r="P471" s="182">
        <f>O471*H471</f>
        <v>0</v>
      </c>
      <c r="Q471" s="182">
        <v>0</v>
      </c>
      <c r="R471" s="182">
        <f>Q471*H471</f>
        <v>0</v>
      </c>
      <c r="S471" s="182">
        <v>0</v>
      </c>
      <c r="T471" s="183">
        <f>S471*H471</f>
        <v>0</v>
      </c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R471" s="184" t="s">
        <v>222</v>
      </c>
      <c r="AT471" s="184" t="s">
        <v>145</v>
      </c>
      <c r="AU471" s="184" t="s">
        <v>81</v>
      </c>
      <c r="AY471" s="19" t="s">
        <v>143</v>
      </c>
      <c r="BE471" s="185">
        <f>IF(N471="základní",J471,0)</f>
        <v>0</v>
      </c>
      <c r="BF471" s="185">
        <f>IF(N471="snížená",J471,0)</f>
        <v>0</v>
      </c>
      <c r="BG471" s="185">
        <f>IF(N471="zákl. přenesená",J471,0)</f>
        <v>0</v>
      </c>
      <c r="BH471" s="185">
        <f>IF(N471="sníž. přenesená",J471,0)</f>
        <v>0</v>
      </c>
      <c r="BI471" s="185">
        <f>IF(N471="nulová",J471,0)</f>
        <v>0</v>
      </c>
      <c r="BJ471" s="19" t="s">
        <v>79</v>
      </c>
      <c r="BK471" s="185">
        <f>ROUND(I471*H471,2)</f>
        <v>0</v>
      </c>
      <c r="BL471" s="19" t="s">
        <v>222</v>
      </c>
      <c r="BM471" s="184" t="s">
        <v>798</v>
      </c>
    </row>
    <row r="472" s="13" customFormat="1">
      <c r="A472" s="13"/>
      <c r="B472" s="186"/>
      <c r="C472" s="13"/>
      <c r="D472" s="187" t="s">
        <v>152</v>
      </c>
      <c r="E472" s="188" t="s">
        <v>3</v>
      </c>
      <c r="F472" s="189" t="s">
        <v>799</v>
      </c>
      <c r="G472" s="13"/>
      <c r="H472" s="190">
        <v>0.71999999999999997</v>
      </c>
      <c r="I472" s="191"/>
      <c r="J472" s="13"/>
      <c r="K472" s="13"/>
      <c r="L472" s="186"/>
      <c r="M472" s="192"/>
      <c r="N472" s="193"/>
      <c r="O472" s="193"/>
      <c r="P472" s="193"/>
      <c r="Q472" s="193"/>
      <c r="R472" s="193"/>
      <c r="S472" s="193"/>
      <c r="T472" s="194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188" t="s">
        <v>152</v>
      </c>
      <c r="AU472" s="188" t="s">
        <v>81</v>
      </c>
      <c r="AV472" s="13" t="s">
        <v>81</v>
      </c>
      <c r="AW472" s="13" t="s">
        <v>34</v>
      </c>
      <c r="AX472" s="13" t="s">
        <v>79</v>
      </c>
      <c r="AY472" s="188" t="s">
        <v>143</v>
      </c>
    </row>
    <row r="473" s="2" customFormat="1" ht="16.5" customHeight="1">
      <c r="A473" s="38"/>
      <c r="B473" s="172"/>
      <c r="C473" s="211" t="s">
        <v>800</v>
      </c>
      <c r="D473" s="211" t="s">
        <v>532</v>
      </c>
      <c r="E473" s="212" t="s">
        <v>801</v>
      </c>
      <c r="F473" s="213" t="s">
        <v>802</v>
      </c>
      <c r="G473" s="214" t="s">
        <v>148</v>
      </c>
      <c r="H473" s="215">
        <v>0.71999999999999997</v>
      </c>
      <c r="I473" s="216"/>
      <c r="J473" s="217">
        <f>ROUND(I473*H473,2)</f>
        <v>0</v>
      </c>
      <c r="K473" s="213" t="s">
        <v>149</v>
      </c>
      <c r="L473" s="218"/>
      <c r="M473" s="219" t="s">
        <v>3</v>
      </c>
      <c r="N473" s="220" t="s">
        <v>43</v>
      </c>
      <c r="O473" s="72"/>
      <c r="P473" s="182">
        <f>O473*H473</f>
        <v>0</v>
      </c>
      <c r="Q473" s="182">
        <v>0.016</v>
      </c>
      <c r="R473" s="182">
        <f>Q473*H473</f>
        <v>0.011519999999999999</v>
      </c>
      <c r="S473" s="182">
        <v>0</v>
      </c>
      <c r="T473" s="183">
        <f>S473*H473</f>
        <v>0</v>
      </c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R473" s="184" t="s">
        <v>326</v>
      </c>
      <c r="AT473" s="184" t="s">
        <v>532</v>
      </c>
      <c r="AU473" s="184" t="s">
        <v>81</v>
      </c>
      <c r="AY473" s="19" t="s">
        <v>143</v>
      </c>
      <c r="BE473" s="185">
        <f>IF(N473="základní",J473,0)</f>
        <v>0</v>
      </c>
      <c r="BF473" s="185">
        <f>IF(N473="snížená",J473,0)</f>
        <v>0</v>
      </c>
      <c r="BG473" s="185">
        <f>IF(N473="zákl. přenesená",J473,0)</f>
        <v>0</v>
      </c>
      <c r="BH473" s="185">
        <f>IF(N473="sníž. přenesená",J473,0)</f>
        <v>0</v>
      </c>
      <c r="BI473" s="185">
        <f>IF(N473="nulová",J473,0)</f>
        <v>0</v>
      </c>
      <c r="BJ473" s="19" t="s">
        <v>79</v>
      </c>
      <c r="BK473" s="185">
        <f>ROUND(I473*H473,2)</f>
        <v>0</v>
      </c>
      <c r="BL473" s="19" t="s">
        <v>222</v>
      </c>
      <c r="BM473" s="184" t="s">
        <v>803</v>
      </c>
    </row>
    <row r="474" s="2" customFormat="1" ht="33" customHeight="1">
      <c r="A474" s="38"/>
      <c r="B474" s="172"/>
      <c r="C474" s="173" t="s">
        <v>804</v>
      </c>
      <c r="D474" s="173" t="s">
        <v>145</v>
      </c>
      <c r="E474" s="174" t="s">
        <v>805</v>
      </c>
      <c r="F474" s="175" t="s">
        <v>806</v>
      </c>
      <c r="G474" s="176" t="s">
        <v>286</v>
      </c>
      <c r="H474" s="177">
        <v>3.6000000000000001</v>
      </c>
      <c r="I474" s="178"/>
      <c r="J474" s="179">
        <f>ROUND(I474*H474,2)</f>
        <v>0</v>
      </c>
      <c r="K474" s="175" t="s">
        <v>149</v>
      </c>
      <c r="L474" s="39"/>
      <c r="M474" s="180" t="s">
        <v>3</v>
      </c>
      <c r="N474" s="181" t="s">
        <v>43</v>
      </c>
      <c r="O474" s="72"/>
      <c r="P474" s="182">
        <f>O474*H474</f>
        <v>0</v>
      </c>
      <c r="Q474" s="182">
        <v>0</v>
      </c>
      <c r="R474" s="182">
        <f>Q474*H474</f>
        <v>0</v>
      </c>
      <c r="S474" s="182">
        <v>0</v>
      </c>
      <c r="T474" s="183">
        <f>S474*H474</f>
        <v>0</v>
      </c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R474" s="184" t="s">
        <v>222</v>
      </c>
      <c r="AT474" s="184" t="s">
        <v>145</v>
      </c>
      <c r="AU474" s="184" t="s">
        <v>81</v>
      </c>
      <c r="AY474" s="19" t="s">
        <v>143</v>
      </c>
      <c r="BE474" s="185">
        <f>IF(N474="základní",J474,0)</f>
        <v>0</v>
      </c>
      <c r="BF474" s="185">
        <f>IF(N474="snížená",J474,0)</f>
        <v>0</v>
      </c>
      <c r="BG474" s="185">
        <f>IF(N474="zákl. přenesená",J474,0)</f>
        <v>0</v>
      </c>
      <c r="BH474" s="185">
        <f>IF(N474="sníž. přenesená",J474,0)</f>
        <v>0</v>
      </c>
      <c r="BI474" s="185">
        <f>IF(N474="nulová",J474,0)</f>
        <v>0</v>
      </c>
      <c r="BJ474" s="19" t="s">
        <v>79</v>
      </c>
      <c r="BK474" s="185">
        <f>ROUND(I474*H474,2)</f>
        <v>0</v>
      </c>
      <c r="BL474" s="19" t="s">
        <v>222</v>
      </c>
      <c r="BM474" s="184" t="s">
        <v>807</v>
      </c>
    </row>
    <row r="475" s="13" customFormat="1">
      <c r="A475" s="13"/>
      <c r="B475" s="186"/>
      <c r="C475" s="13"/>
      <c r="D475" s="187" t="s">
        <v>152</v>
      </c>
      <c r="E475" s="188" t="s">
        <v>3</v>
      </c>
      <c r="F475" s="189" t="s">
        <v>808</v>
      </c>
      <c r="G475" s="13"/>
      <c r="H475" s="190">
        <v>3.6000000000000001</v>
      </c>
      <c r="I475" s="191"/>
      <c r="J475" s="13"/>
      <c r="K475" s="13"/>
      <c r="L475" s="186"/>
      <c r="M475" s="192"/>
      <c r="N475" s="193"/>
      <c r="O475" s="193"/>
      <c r="P475" s="193"/>
      <c r="Q475" s="193"/>
      <c r="R475" s="193"/>
      <c r="S475" s="193"/>
      <c r="T475" s="194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T475" s="188" t="s">
        <v>152</v>
      </c>
      <c r="AU475" s="188" t="s">
        <v>81</v>
      </c>
      <c r="AV475" s="13" t="s">
        <v>81</v>
      </c>
      <c r="AW475" s="13" t="s">
        <v>34</v>
      </c>
      <c r="AX475" s="13" t="s">
        <v>79</v>
      </c>
      <c r="AY475" s="188" t="s">
        <v>143</v>
      </c>
    </row>
    <row r="476" s="2" customFormat="1" ht="21.75" customHeight="1">
      <c r="A476" s="38"/>
      <c r="B476" s="172"/>
      <c r="C476" s="211" t="s">
        <v>809</v>
      </c>
      <c r="D476" s="211" t="s">
        <v>532</v>
      </c>
      <c r="E476" s="212" t="s">
        <v>810</v>
      </c>
      <c r="F476" s="213" t="s">
        <v>811</v>
      </c>
      <c r="G476" s="214" t="s">
        <v>286</v>
      </c>
      <c r="H476" s="215">
        <v>3.96</v>
      </c>
      <c r="I476" s="216"/>
      <c r="J476" s="217">
        <f>ROUND(I476*H476,2)</f>
        <v>0</v>
      </c>
      <c r="K476" s="213" t="s">
        <v>149</v>
      </c>
      <c r="L476" s="218"/>
      <c r="M476" s="219" t="s">
        <v>3</v>
      </c>
      <c r="N476" s="220" t="s">
        <v>43</v>
      </c>
      <c r="O476" s="72"/>
      <c r="P476" s="182">
        <f>O476*H476</f>
        <v>0</v>
      </c>
      <c r="Q476" s="182">
        <v>0.00020000000000000001</v>
      </c>
      <c r="R476" s="182">
        <f>Q476*H476</f>
        <v>0.00079200000000000006</v>
      </c>
      <c r="S476" s="182">
        <v>0</v>
      </c>
      <c r="T476" s="183">
        <f>S476*H476</f>
        <v>0</v>
      </c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R476" s="184" t="s">
        <v>326</v>
      </c>
      <c r="AT476" s="184" t="s">
        <v>532</v>
      </c>
      <c r="AU476" s="184" t="s">
        <v>81</v>
      </c>
      <c r="AY476" s="19" t="s">
        <v>143</v>
      </c>
      <c r="BE476" s="185">
        <f>IF(N476="základní",J476,0)</f>
        <v>0</v>
      </c>
      <c r="BF476" s="185">
        <f>IF(N476="snížená",J476,0)</f>
        <v>0</v>
      </c>
      <c r="BG476" s="185">
        <f>IF(N476="zákl. přenesená",J476,0)</f>
        <v>0</v>
      </c>
      <c r="BH476" s="185">
        <f>IF(N476="sníž. přenesená",J476,0)</f>
        <v>0</v>
      </c>
      <c r="BI476" s="185">
        <f>IF(N476="nulová",J476,0)</f>
        <v>0</v>
      </c>
      <c r="BJ476" s="19" t="s">
        <v>79</v>
      </c>
      <c r="BK476" s="185">
        <f>ROUND(I476*H476,2)</f>
        <v>0</v>
      </c>
      <c r="BL476" s="19" t="s">
        <v>222</v>
      </c>
      <c r="BM476" s="184" t="s">
        <v>812</v>
      </c>
    </row>
    <row r="477" s="13" customFormat="1">
      <c r="A477" s="13"/>
      <c r="B477" s="186"/>
      <c r="C477" s="13"/>
      <c r="D477" s="187" t="s">
        <v>152</v>
      </c>
      <c r="E477" s="188" t="s">
        <v>3</v>
      </c>
      <c r="F477" s="189" t="s">
        <v>813</v>
      </c>
      <c r="G477" s="13"/>
      <c r="H477" s="190">
        <v>3.96</v>
      </c>
      <c r="I477" s="191"/>
      <c r="J477" s="13"/>
      <c r="K477" s="13"/>
      <c r="L477" s="186"/>
      <c r="M477" s="192"/>
      <c r="N477" s="193"/>
      <c r="O477" s="193"/>
      <c r="P477" s="193"/>
      <c r="Q477" s="193"/>
      <c r="R477" s="193"/>
      <c r="S477" s="193"/>
      <c r="T477" s="194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188" t="s">
        <v>152</v>
      </c>
      <c r="AU477" s="188" t="s">
        <v>81</v>
      </c>
      <c r="AV477" s="13" t="s">
        <v>81</v>
      </c>
      <c r="AW477" s="13" t="s">
        <v>34</v>
      </c>
      <c r="AX477" s="13" t="s">
        <v>79</v>
      </c>
      <c r="AY477" s="188" t="s">
        <v>143</v>
      </c>
    </row>
    <row r="478" s="2" customFormat="1">
      <c r="A478" s="38"/>
      <c r="B478" s="172"/>
      <c r="C478" s="173" t="s">
        <v>814</v>
      </c>
      <c r="D478" s="173" t="s">
        <v>145</v>
      </c>
      <c r="E478" s="174" t="s">
        <v>815</v>
      </c>
      <c r="F478" s="175" t="s">
        <v>816</v>
      </c>
      <c r="G478" s="176" t="s">
        <v>355</v>
      </c>
      <c r="H478" s="177">
        <v>0.012</v>
      </c>
      <c r="I478" s="178"/>
      <c r="J478" s="179">
        <f>ROUND(I478*H478,2)</f>
        <v>0</v>
      </c>
      <c r="K478" s="175" t="s">
        <v>149</v>
      </c>
      <c r="L478" s="39"/>
      <c r="M478" s="180" t="s">
        <v>3</v>
      </c>
      <c r="N478" s="181" t="s">
        <v>43</v>
      </c>
      <c r="O478" s="72"/>
      <c r="P478" s="182">
        <f>O478*H478</f>
        <v>0</v>
      </c>
      <c r="Q478" s="182">
        <v>0</v>
      </c>
      <c r="R478" s="182">
        <f>Q478*H478</f>
        <v>0</v>
      </c>
      <c r="S478" s="182">
        <v>0</v>
      </c>
      <c r="T478" s="183">
        <f>S478*H478</f>
        <v>0</v>
      </c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R478" s="184" t="s">
        <v>222</v>
      </c>
      <c r="AT478" s="184" t="s">
        <v>145</v>
      </c>
      <c r="AU478" s="184" t="s">
        <v>81</v>
      </c>
      <c r="AY478" s="19" t="s">
        <v>143</v>
      </c>
      <c r="BE478" s="185">
        <f>IF(N478="základní",J478,0)</f>
        <v>0</v>
      </c>
      <c r="BF478" s="185">
        <f>IF(N478="snížená",J478,0)</f>
        <v>0</v>
      </c>
      <c r="BG478" s="185">
        <f>IF(N478="zákl. přenesená",J478,0)</f>
        <v>0</v>
      </c>
      <c r="BH478" s="185">
        <f>IF(N478="sníž. přenesená",J478,0)</f>
        <v>0</v>
      </c>
      <c r="BI478" s="185">
        <f>IF(N478="nulová",J478,0)</f>
        <v>0</v>
      </c>
      <c r="BJ478" s="19" t="s">
        <v>79</v>
      </c>
      <c r="BK478" s="185">
        <f>ROUND(I478*H478,2)</f>
        <v>0</v>
      </c>
      <c r="BL478" s="19" t="s">
        <v>222</v>
      </c>
      <c r="BM478" s="184" t="s">
        <v>817</v>
      </c>
    </row>
    <row r="479" s="12" customFormat="1" ht="22.8" customHeight="1">
      <c r="A479" s="12"/>
      <c r="B479" s="159"/>
      <c r="C479" s="12"/>
      <c r="D479" s="160" t="s">
        <v>71</v>
      </c>
      <c r="E479" s="170" t="s">
        <v>818</v>
      </c>
      <c r="F479" s="170" t="s">
        <v>819</v>
      </c>
      <c r="G479" s="12"/>
      <c r="H479" s="12"/>
      <c r="I479" s="162"/>
      <c r="J479" s="171">
        <f>BK479</f>
        <v>0</v>
      </c>
      <c r="K479" s="12"/>
      <c r="L479" s="159"/>
      <c r="M479" s="164"/>
      <c r="N479" s="165"/>
      <c r="O479" s="165"/>
      <c r="P479" s="166">
        <f>SUM(P480:P501)</f>
        <v>0</v>
      </c>
      <c r="Q479" s="165"/>
      <c r="R479" s="166">
        <f>SUM(R480:R501)</f>
        <v>3.3978049499999994</v>
      </c>
      <c r="S479" s="165"/>
      <c r="T479" s="167">
        <f>SUM(T480:T501)</f>
        <v>0.44368379999999996</v>
      </c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R479" s="160" t="s">
        <v>81</v>
      </c>
      <c r="AT479" s="168" t="s">
        <v>71</v>
      </c>
      <c r="AU479" s="168" t="s">
        <v>79</v>
      </c>
      <c r="AY479" s="160" t="s">
        <v>143</v>
      </c>
      <c r="BK479" s="169">
        <f>SUM(BK480:BK501)</f>
        <v>0</v>
      </c>
    </row>
    <row r="480" s="2" customFormat="1">
      <c r="A480" s="38"/>
      <c r="B480" s="172"/>
      <c r="C480" s="173" t="s">
        <v>820</v>
      </c>
      <c r="D480" s="173" t="s">
        <v>145</v>
      </c>
      <c r="E480" s="174" t="s">
        <v>821</v>
      </c>
      <c r="F480" s="175" t="s">
        <v>822</v>
      </c>
      <c r="G480" s="176" t="s">
        <v>148</v>
      </c>
      <c r="H480" s="177">
        <v>91.519999999999996</v>
      </c>
      <c r="I480" s="178"/>
      <c r="J480" s="179">
        <f>ROUND(I480*H480,2)</f>
        <v>0</v>
      </c>
      <c r="K480" s="175" t="s">
        <v>149</v>
      </c>
      <c r="L480" s="39"/>
      <c r="M480" s="180" t="s">
        <v>3</v>
      </c>
      <c r="N480" s="181" t="s">
        <v>43</v>
      </c>
      <c r="O480" s="72"/>
      <c r="P480" s="182">
        <f>O480*H480</f>
        <v>0</v>
      </c>
      <c r="Q480" s="182">
        <v>0.00029999999999999997</v>
      </c>
      <c r="R480" s="182">
        <f>Q480*H480</f>
        <v>0.027455999999999998</v>
      </c>
      <c r="S480" s="182">
        <v>0</v>
      </c>
      <c r="T480" s="183">
        <f>S480*H480</f>
        <v>0</v>
      </c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R480" s="184" t="s">
        <v>222</v>
      </c>
      <c r="AT480" s="184" t="s">
        <v>145</v>
      </c>
      <c r="AU480" s="184" t="s">
        <v>81</v>
      </c>
      <c r="AY480" s="19" t="s">
        <v>143</v>
      </c>
      <c r="BE480" s="185">
        <f>IF(N480="základní",J480,0)</f>
        <v>0</v>
      </c>
      <c r="BF480" s="185">
        <f>IF(N480="snížená",J480,0)</f>
        <v>0</v>
      </c>
      <c r="BG480" s="185">
        <f>IF(N480="zákl. přenesená",J480,0)</f>
        <v>0</v>
      </c>
      <c r="BH480" s="185">
        <f>IF(N480="sníž. přenesená",J480,0)</f>
        <v>0</v>
      </c>
      <c r="BI480" s="185">
        <f>IF(N480="nulová",J480,0)</f>
        <v>0</v>
      </c>
      <c r="BJ480" s="19" t="s">
        <v>79</v>
      </c>
      <c r="BK480" s="185">
        <f>ROUND(I480*H480,2)</f>
        <v>0</v>
      </c>
      <c r="BL480" s="19" t="s">
        <v>222</v>
      </c>
      <c r="BM480" s="184" t="s">
        <v>823</v>
      </c>
    </row>
    <row r="481" s="13" customFormat="1">
      <c r="A481" s="13"/>
      <c r="B481" s="186"/>
      <c r="C481" s="13"/>
      <c r="D481" s="187" t="s">
        <v>152</v>
      </c>
      <c r="E481" s="188" t="s">
        <v>3</v>
      </c>
      <c r="F481" s="189" t="s">
        <v>824</v>
      </c>
      <c r="G481" s="13"/>
      <c r="H481" s="190">
        <v>91.519999999999996</v>
      </c>
      <c r="I481" s="191"/>
      <c r="J481" s="13"/>
      <c r="K481" s="13"/>
      <c r="L481" s="186"/>
      <c r="M481" s="192"/>
      <c r="N481" s="193"/>
      <c r="O481" s="193"/>
      <c r="P481" s="193"/>
      <c r="Q481" s="193"/>
      <c r="R481" s="193"/>
      <c r="S481" s="193"/>
      <c r="T481" s="194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T481" s="188" t="s">
        <v>152</v>
      </c>
      <c r="AU481" s="188" t="s">
        <v>81</v>
      </c>
      <c r="AV481" s="13" t="s">
        <v>81</v>
      </c>
      <c r="AW481" s="13" t="s">
        <v>34</v>
      </c>
      <c r="AX481" s="13" t="s">
        <v>79</v>
      </c>
      <c r="AY481" s="188" t="s">
        <v>143</v>
      </c>
    </row>
    <row r="482" s="2" customFormat="1">
      <c r="A482" s="38"/>
      <c r="B482" s="172"/>
      <c r="C482" s="173" t="s">
        <v>825</v>
      </c>
      <c r="D482" s="173" t="s">
        <v>145</v>
      </c>
      <c r="E482" s="174" t="s">
        <v>826</v>
      </c>
      <c r="F482" s="175" t="s">
        <v>827</v>
      </c>
      <c r="G482" s="176" t="s">
        <v>148</v>
      </c>
      <c r="H482" s="177">
        <v>91.519999999999996</v>
      </c>
      <c r="I482" s="178"/>
      <c r="J482" s="179">
        <f>ROUND(I482*H482,2)</f>
        <v>0</v>
      </c>
      <c r="K482" s="175" t="s">
        <v>149</v>
      </c>
      <c r="L482" s="39"/>
      <c r="M482" s="180" t="s">
        <v>3</v>
      </c>
      <c r="N482" s="181" t="s">
        <v>43</v>
      </c>
      <c r="O482" s="72"/>
      <c r="P482" s="182">
        <f>O482*H482</f>
        <v>0</v>
      </c>
      <c r="Q482" s="182">
        <v>0.0075799999999999999</v>
      </c>
      <c r="R482" s="182">
        <f>Q482*H482</f>
        <v>0.69372159999999994</v>
      </c>
      <c r="S482" s="182">
        <v>0</v>
      </c>
      <c r="T482" s="183">
        <f>S482*H482</f>
        <v>0</v>
      </c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R482" s="184" t="s">
        <v>222</v>
      </c>
      <c r="AT482" s="184" t="s">
        <v>145</v>
      </c>
      <c r="AU482" s="184" t="s">
        <v>81</v>
      </c>
      <c r="AY482" s="19" t="s">
        <v>143</v>
      </c>
      <c r="BE482" s="185">
        <f>IF(N482="základní",J482,0)</f>
        <v>0</v>
      </c>
      <c r="BF482" s="185">
        <f>IF(N482="snížená",J482,0)</f>
        <v>0</v>
      </c>
      <c r="BG482" s="185">
        <f>IF(N482="zákl. přenesená",J482,0)</f>
        <v>0</v>
      </c>
      <c r="BH482" s="185">
        <f>IF(N482="sníž. přenesená",J482,0)</f>
        <v>0</v>
      </c>
      <c r="BI482" s="185">
        <f>IF(N482="nulová",J482,0)</f>
        <v>0</v>
      </c>
      <c r="BJ482" s="19" t="s">
        <v>79</v>
      </c>
      <c r="BK482" s="185">
        <f>ROUND(I482*H482,2)</f>
        <v>0</v>
      </c>
      <c r="BL482" s="19" t="s">
        <v>222</v>
      </c>
      <c r="BM482" s="184" t="s">
        <v>828</v>
      </c>
    </row>
    <row r="483" s="13" customFormat="1">
      <c r="A483" s="13"/>
      <c r="B483" s="186"/>
      <c r="C483" s="13"/>
      <c r="D483" s="187" t="s">
        <v>152</v>
      </c>
      <c r="E483" s="188" t="s">
        <v>3</v>
      </c>
      <c r="F483" s="189" t="s">
        <v>824</v>
      </c>
      <c r="G483" s="13"/>
      <c r="H483" s="190">
        <v>91.519999999999996</v>
      </c>
      <c r="I483" s="191"/>
      <c r="J483" s="13"/>
      <c r="K483" s="13"/>
      <c r="L483" s="186"/>
      <c r="M483" s="192"/>
      <c r="N483" s="193"/>
      <c r="O483" s="193"/>
      <c r="P483" s="193"/>
      <c r="Q483" s="193"/>
      <c r="R483" s="193"/>
      <c r="S483" s="193"/>
      <c r="T483" s="194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188" t="s">
        <v>152</v>
      </c>
      <c r="AU483" s="188" t="s">
        <v>81</v>
      </c>
      <c r="AV483" s="13" t="s">
        <v>81</v>
      </c>
      <c r="AW483" s="13" t="s">
        <v>34</v>
      </c>
      <c r="AX483" s="13" t="s">
        <v>79</v>
      </c>
      <c r="AY483" s="188" t="s">
        <v>143</v>
      </c>
    </row>
    <row r="484" s="2" customFormat="1">
      <c r="A484" s="38"/>
      <c r="B484" s="172"/>
      <c r="C484" s="173" t="s">
        <v>829</v>
      </c>
      <c r="D484" s="173" t="s">
        <v>145</v>
      </c>
      <c r="E484" s="174" t="s">
        <v>830</v>
      </c>
      <c r="F484" s="175" t="s">
        <v>831</v>
      </c>
      <c r="G484" s="176" t="s">
        <v>286</v>
      </c>
      <c r="H484" s="177">
        <v>8.1799999999999997</v>
      </c>
      <c r="I484" s="178"/>
      <c r="J484" s="179">
        <f>ROUND(I484*H484,2)</f>
        <v>0</v>
      </c>
      <c r="K484" s="175" t="s">
        <v>149</v>
      </c>
      <c r="L484" s="39"/>
      <c r="M484" s="180" t="s">
        <v>3</v>
      </c>
      <c r="N484" s="181" t="s">
        <v>43</v>
      </c>
      <c r="O484" s="72"/>
      <c r="P484" s="182">
        <f>O484*H484</f>
        <v>0</v>
      </c>
      <c r="Q484" s="182">
        <v>0</v>
      </c>
      <c r="R484" s="182">
        <f>Q484*H484</f>
        <v>0</v>
      </c>
      <c r="S484" s="182">
        <v>0.01174</v>
      </c>
      <c r="T484" s="183">
        <f>S484*H484</f>
        <v>0.096033199999999999</v>
      </c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R484" s="184" t="s">
        <v>222</v>
      </c>
      <c r="AT484" s="184" t="s">
        <v>145</v>
      </c>
      <c r="AU484" s="184" t="s">
        <v>81</v>
      </c>
      <c r="AY484" s="19" t="s">
        <v>143</v>
      </c>
      <c r="BE484" s="185">
        <f>IF(N484="základní",J484,0)</f>
        <v>0</v>
      </c>
      <c r="BF484" s="185">
        <f>IF(N484="snížená",J484,0)</f>
        <v>0</v>
      </c>
      <c r="BG484" s="185">
        <f>IF(N484="zákl. přenesená",J484,0)</f>
        <v>0</v>
      </c>
      <c r="BH484" s="185">
        <f>IF(N484="sníž. přenesená",J484,0)</f>
        <v>0</v>
      </c>
      <c r="BI484" s="185">
        <f>IF(N484="nulová",J484,0)</f>
        <v>0</v>
      </c>
      <c r="BJ484" s="19" t="s">
        <v>79</v>
      </c>
      <c r="BK484" s="185">
        <f>ROUND(I484*H484,2)</f>
        <v>0</v>
      </c>
      <c r="BL484" s="19" t="s">
        <v>222</v>
      </c>
      <c r="BM484" s="184" t="s">
        <v>832</v>
      </c>
    </row>
    <row r="485" s="13" customFormat="1">
      <c r="A485" s="13"/>
      <c r="B485" s="186"/>
      <c r="C485" s="13"/>
      <c r="D485" s="187" t="s">
        <v>152</v>
      </c>
      <c r="E485" s="188" t="s">
        <v>3</v>
      </c>
      <c r="F485" s="189" t="s">
        <v>833</v>
      </c>
      <c r="G485" s="13"/>
      <c r="H485" s="190">
        <v>8.1799999999999997</v>
      </c>
      <c r="I485" s="191"/>
      <c r="J485" s="13"/>
      <c r="K485" s="13"/>
      <c r="L485" s="186"/>
      <c r="M485" s="192"/>
      <c r="N485" s="193"/>
      <c r="O485" s="193"/>
      <c r="P485" s="193"/>
      <c r="Q485" s="193"/>
      <c r="R485" s="193"/>
      <c r="S485" s="193"/>
      <c r="T485" s="194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T485" s="188" t="s">
        <v>152</v>
      </c>
      <c r="AU485" s="188" t="s">
        <v>81</v>
      </c>
      <c r="AV485" s="13" t="s">
        <v>81</v>
      </c>
      <c r="AW485" s="13" t="s">
        <v>34</v>
      </c>
      <c r="AX485" s="13" t="s">
        <v>79</v>
      </c>
      <c r="AY485" s="188" t="s">
        <v>143</v>
      </c>
    </row>
    <row r="486" s="2" customFormat="1" ht="33" customHeight="1">
      <c r="A486" s="38"/>
      <c r="B486" s="172"/>
      <c r="C486" s="173" t="s">
        <v>834</v>
      </c>
      <c r="D486" s="173" t="s">
        <v>145</v>
      </c>
      <c r="E486" s="174" t="s">
        <v>835</v>
      </c>
      <c r="F486" s="175" t="s">
        <v>836</v>
      </c>
      <c r="G486" s="176" t="s">
        <v>286</v>
      </c>
      <c r="H486" s="177">
        <v>54.399999999999999</v>
      </c>
      <c r="I486" s="178"/>
      <c r="J486" s="179">
        <f>ROUND(I486*H486,2)</f>
        <v>0</v>
      </c>
      <c r="K486" s="175" t="s">
        <v>149</v>
      </c>
      <c r="L486" s="39"/>
      <c r="M486" s="180" t="s">
        <v>3</v>
      </c>
      <c r="N486" s="181" t="s">
        <v>43</v>
      </c>
      <c r="O486" s="72"/>
      <c r="P486" s="182">
        <f>O486*H486</f>
        <v>0</v>
      </c>
      <c r="Q486" s="182">
        <v>0.00042999999999999999</v>
      </c>
      <c r="R486" s="182">
        <f>Q486*H486</f>
        <v>0.023392</v>
      </c>
      <c r="S486" s="182">
        <v>0</v>
      </c>
      <c r="T486" s="183">
        <f>S486*H486</f>
        <v>0</v>
      </c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R486" s="184" t="s">
        <v>222</v>
      </c>
      <c r="AT486" s="184" t="s">
        <v>145</v>
      </c>
      <c r="AU486" s="184" t="s">
        <v>81</v>
      </c>
      <c r="AY486" s="19" t="s">
        <v>143</v>
      </c>
      <c r="BE486" s="185">
        <f>IF(N486="základní",J486,0)</f>
        <v>0</v>
      </c>
      <c r="BF486" s="185">
        <f>IF(N486="snížená",J486,0)</f>
        <v>0</v>
      </c>
      <c r="BG486" s="185">
        <f>IF(N486="zákl. přenesená",J486,0)</f>
        <v>0</v>
      </c>
      <c r="BH486" s="185">
        <f>IF(N486="sníž. přenesená",J486,0)</f>
        <v>0</v>
      </c>
      <c r="BI486" s="185">
        <f>IF(N486="nulová",J486,0)</f>
        <v>0</v>
      </c>
      <c r="BJ486" s="19" t="s">
        <v>79</v>
      </c>
      <c r="BK486" s="185">
        <f>ROUND(I486*H486,2)</f>
        <v>0</v>
      </c>
      <c r="BL486" s="19" t="s">
        <v>222</v>
      </c>
      <c r="BM486" s="184" t="s">
        <v>837</v>
      </c>
    </row>
    <row r="487" s="13" customFormat="1">
      <c r="A487" s="13"/>
      <c r="B487" s="186"/>
      <c r="C487" s="13"/>
      <c r="D487" s="187" t="s">
        <v>152</v>
      </c>
      <c r="E487" s="188" t="s">
        <v>3</v>
      </c>
      <c r="F487" s="189" t="s">
        <v>838</v>
      </c>
      <c r="G487" s="13"/>
      <c r="H487" s="190">
        <v>4.7000000000000002</v>
      </c>
      <c r="I487" s="191"/>
      <c r="J487" s="13"/>
      <c r="K487" s="13"/>
      <c r="L487" s="186"/>
      <c r="M487" s="192"/>
      <c r="N487" s="193"/>
      <c r="O487" s="193"/>
      <c r="P487" s="193"/>
      <c r="Q487" s="193"/>
      <c r="R487" s="193"/>
      <c r="S487" s="193"/>
      <c r="T487" s="194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188" t="s">
        <v>152</v>
      </c>
      <c r="AU487" s="188" t="s">
        <v>81</v>
      </c>
      <c r="AV487" s="13" t="s">
        <v>81</v>
      </c>
      <c r="AW487" s="13" t="s">
        <v>34</v>
      </c>
      <c r="AX487" s="13" t="s">
        <v>72</v>
      </c>
      <c r="AY487" s="188" t="s">
        <v>143</v>
      </c>
    </row>
    <row r="488" s="13" customFormat="1">
      <c r="A488" s="13"/>
      <c r="B488" s="186"/>
      <c r="C488" s="13"/>
      <c r="D488" s="187" t="s">
        <v>152</v>
      </c>
      <c r="E488" s="188" t="s">
        <v>3</v>
      </c>
      <c r="F488" s="189" t="s">
        <v>839</v>
      </c>
      <c r="G488" s="13"/>
      <c r="H488" s="190">
        <v>35.700000000000003</v>
      </c>
      <c r="I488" s="191"/>
      <c r="J488" s="13"/>
      <c r="K488" s="13"/>
      <c r="L488" s="186"/>
      <c r="M488" s="192"/>
      <c r="N488" s="193"/>
      <c r="O488" s="193"/>
      <c r="P488" s="193"/>
      <c r="Q488" s="193"/>
      <c r="R488" s="193"/>
      <c r="S488" s="193"/>
      <c r="T488" s="194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T488" s="188" t="s">
        <v>152</v>
      </c>
      <c r="AU488" s="188" t="s">
        <v>81</v>
      </c>
      <c r="AV488" s="13" t="s">
        <v>81</v>
      </c>
      <c r="AW488" s="13" t="s">
        <v>34</v>
      </c>
      <c r="AX488" s="13" t="s">
        <v>72</v>
      </c>
      <c r="AY488" s="188" t="s">
        <v>143</v>
      </c>
    </row>
    <row r="489" s="13" customFormat="1">
      <c r="A489" s="13"/>
      <c r="B489" s="186"/>
      <c r="C489" s="13"/>
      <c r="D489" s="187" t="s">
        <v>152</v>
      </c>
      <c r="E489" s="188" t="s">
        <v>3</v>
      </c>
      <c r="F489" s="189" t="s">
        <v>840</v>
      </c>
      <c r="G489" s="13"/>
      <c r="H489" s="190">
        <v>14</v>
      </c>
      <c r="I489" s="191"/>
      <c r="J489" s="13"/>
      <c r="K489" s="13"/>
      <c r="L489" s="186"/>
      <c r="M489" s="192"/>
      <c r="N489" s="193"/>
      <c r="O489" s="193"/>
      <c r="P489" s="193"/>
      <c r="Q489" s="193"/>
      <c r="R489" s="193"/>
      <c r="S489" s="193"/>
      <c r="T489" s="194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T489" s="188" t="s">
        <v>152</v>
      </c>
      <c r="AU489" s="188" t="s">
        <v>81</v>
      </c>
      <c r="AV489" s="13" t="s">
        <v>81</v>
      </c>
      <c r="AW489" s="13" t="s">
        <v>34</v>
      </c>
      <c r="AX489" s="13" t="s">
        <v>72</v>
      </c>
      <c r="AY489" s="188" t="s">
        <v>143</v>
      </c>
    </row>
    <row r="490" s="15" customFormat="1">
      <c r="A490" s="15"/>
      <c r="B490" s="203"/>
      <c r="C490" s="15"/>
      <c r="D490" s="187" t="s">
        <v>152</v>
      </c>
      <c r="E490" s="204" t="s">
        <v>3</v>
      </c>
      <c r="F490" s="205" t="s">
        <v>265</v>
      </c>
      <c r="G490" s="15"/>
      <c r="H490" s="206">
        <v>54.400000000000006</v>
      </c>
      <c r="I490" s="207"/>
      <c r="J490" s="15"/>
      <c r="K490" s="15"/>
      <c r="L490" s="203"/>
      <c r="M490" s="208"/>
      <c r="N490" s="209"/>
      <c r="O490" s="209"/>
      <c r="P490" s="209"/>
      <c r="Q490" s="209"/>
      <c r="R490" s="209"/>
      <c r="S490" s="209"/>
      <c r="T490" s="210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T490" s="204" t="s">
        <v>152</v>
      </c>
      <c r="AU490" s="204" t="s">
        <v>81</v>
      </c>
      <c r="AV490" s="15" t="s">
        <v>150</v>
      </c>
      <c r="AW490" s="15" t="s">
        <v>34</v>
      </c>
      <c r="AX490" s="15" t="s">
        <v>79</v>
      </c>
      <c r="AY490" s="204" t="s">
        <v>143</v>
      </c>
    </row>
    <row r="491" s="2" customFormat="1">
      <c r="A491" s="38"/>
      <c r="B491" s="172"/>
      <c r="C491" s="211" t="s">
        <v>841</v>
      </c>
      <c r="D491" s="211" t="s">
        <v>532</v>
      </c>
      <c r="E491" s="212" t="s">
        <v>842</v>
      </c>
      <c r="F491" s="213" t="s">
        <v>843</v>
      </c>
      <c r="G491" s="214" t="s">
        <v>204</v>
      </c>
      <c r="H491" s="215">
        <v>199.46700000000001</v>
      </c>
      <c r="I491" s="216"/>
      <c r="J491" s="217">
        <f>ROUND(I491*H491,2)</f>
        <v>0</v>
      </c>
      <c r="K491" s="213" t="s">
        <v>149</v>
      </c>
      <c r="L491" s="218"/>
      <c r="M491" s="219" t="s">
        <v>3</v>
      </c>
      <c r="N491" s="220" t="s">
        <v>43</v>
      </c>
      <c r="O491" s="72"/>
      <c r="P491" s="182">
        <f>O491*H491</f>
        <v>0</v>
      </c>
      <c r="Q491" s="182">
        <v>0.00044999999999999999</v>
      </c>
      <c r="R491" s="182">
        <f>Q491*H491</f>
        <v>0.089760149999999997</v>
      </c>
      <c r="S491" s="182">
        <v>0</v>
      </c>
      <c r="T491" s="183">
        <f>S491*H491</f>
        <v>0</v>
      </c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R491" s="184" t="s">
        <v>326</v>
      </c>
      <c r="AT491" s="184" t="s">
        <v>532</v>
      </c>
      <c r="AU491" s="184" t="s">
        <v>81</v>
      </c>
      <c r="AY491" s="19" t="s">
        <v>143</v>
      </c>
      <c r="BE491" s="185">
        <f>IF(N491="základní",J491,0)</f>
        <v>0</v>
      </c>
      <c r="BF491" s="185">
        <f>IF(N491="snížená",J491,0)</f>
        <v>0</v>
      </c>
      <c r="BG491" s="185">
        <f>IF(N491="zákl. přenesená",J491,0)</f>
        <v>0</v>
      </c>
      <c r="BH491" s="185">
        <f>IF(N491="sníž. přenesená",J491,0)</f>
        <v>0</v>
      </c>
      <c r="BI491" s="185">
        <f>IF(N491="nulová",J491,0)</f>
        <v>0</v>
      </c>
      <c r="BJ491" s="19" t="s">
        <v>79</v>
      </c>
      <c r="BK491" s="185">
        <f>ROUND(I491*H491,2)</f>
        <v>0</v>
      </c>
      <c r="BL491" s="19" t="s">
        <v>222</v>
      </c>
      <c r="BM491" s="184" t="s">
        <v>844</v>
      </c>
    </row>
    <row r="492" s="13" customFormat="1">
      <c r="A492" s="13"/>
      <c r="B492" s="186"/>
      <c r="C492" s="13"/>
      <c r="D492" s="187" t="s">
        <v>152</v>
      </c>
      <c r="E492" s="188" t="s">
        <v>3</v>
      </c>
      <c r="F492" s="189" t="s">
        <v>845</v>
      </c>
      <c r="G492" s="13"/>
      <c r="H492" s="190">
        <v>199.46700000000001</v>
      </c>
      <c r="I492" s="191"/>
      <c r="J492" s="13"/>
      <c r="K492" s="13"/>
      <c r="L492" s="186"/>
      <c r="M492" s="192"/>
      <c r="N492" s="193"/>
      <c r="O492" s="193"/>
      <c r="P492" s="193"/>
      <c r="Q492" s="193"/>
      <c r="R492" s="193"/>
      <c r="S492" s="193"/>
      <c r="T492" s="194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188" t="s">
        <v>152</v>
      </c>
      <c r="AU492" s="188" t="s">
        <v>81</v>
      </c>
      <c r="AV492" s="13" t="s">
        <v>81</v>
      </c>
      <c r="AW492" s="13" t="s">
        <v>34</v>
      </c>
      <c r="AX492" s="13" t="s">
        <v>79</v>
      </c>
      <c r="AY492" s="188" t="s">
        <v>143</v>
      </c>
    </row>
    <row r="493" s="2" customFormat="1">
      <c r="A493" s="38"/>
      <c r="B493" s="172"/>
      <c r="C493" s="173" t="s">
        <v>846</v>
      </c>
      <c r="D493" s="173" t="s">
        <v>145</v>
      </c>
      <c r="E493" s="174" t="s">
        <v>847</v>
      </c>
      <c r="F493" s="175" t="s">
        <v>848</v>
      </c>
      <c r="G493" s="176" t="s">
        <v>148</v>
      </c>
      <c r="H493" s="177">
        <v>4.1799999999999997</v>
      </c>
      <c r="I493" s="178"/>
      <c r="J493" s="179">
        <f>ROUND(I493*H493,2)</f>
        <v>0</v>
      </c>
      <c r="K493" s="175" t="s">
        <v>149</v>
      </c>
      <c r="L493" s="39"/>
      <c r="M493" s="180" t="s">
        <v>3</v>
      </c>
      <c r="N493" s="181" t="s">
        <v>43</v>
      </c>
      <c r="O493" s="72"/>
      <c r="P493" s="182">
        <f>O493*H493</f>
        <v>0</v>
      </c>
      <c r="Q493" s="182">
        <v>0</v>
      </c>
      <c r="R493" s="182">
        <f>Q493*H493</f>
        <v>0</v>
      </c>
      <c r="S493" s="182">
        <v>0.083169999999999994</v>
      </c>
      <c r="T493" s="183">
        <f>S493*H493</f>
        <v>0.34765059999999998</v>
      </c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R493" s="184" t="s">
        <v>222</v>
      </c>
      <c r="AT493" s="184" t="s">
        <v>145</v>
      </c>
      <c r="AU493" s="184" t="s">
        <v>81</v>
      </c>
      <c r="AY493" s="19" t="s">
        <v>143</v>
      </c>
      <c r="BE493" s="185">
        <f>IF(N493="základní",J493,0)</f>
        <v>0</v>
      </c>
      <c r="BF493" s="185">
        <f>IF(N493="snížená",J493,0)</f>
        <v>0</v>
      </c>
      <c r="BG493" s="185">
        <f>IF(N493="zákl. přenesená",J493,0)</f>
        <v>0</v>
      </c>
      <c r="BH493" s="185">
        <f>IF(N493="sníž. přenesená",J493,0)</f>
        <v>0</v>
      </c>
      <c r="BI493" s="185">
        <f>IF(N493="nulová",J493,0)</f>
        <v>0</v>
      </c>
      <c r="BJ493" s="19" t="s">
        <v>79</v>
      </c>
      <c r="BK493" s="185">
        <f>ROUND(I493*H493,2)</f>
        <v>0</v>
      </c>
      <c r="BL493" s="19" t="s">
        <v>222</v>
      </c>
      <c r="BM493" s="184" t="s">
        <v>849</v>
      </c>
    </row>
    <row r="494" s="13" customFormat="1">
      <c r="A494" s="13"/>
      <c r="B494" s="186"/>
      <c r="C494" s="13"/>
      <c r="D494" s="187" t="s">
        <v>152</v>
      </c>
      <c r="E494" s="188" t="s">
        <v>3</v>
      </c>
      <c r="F494" s="189" t="s">
        <v>850</v>
      </c>
      <c r="G494" s="13"/>
      <c r="H494" s="190">
        <v>4.1799999999999997</v>
      </c>
      <c r="I494" s="191"/>
      <c r="J494" s="13"/>
      <c r="K494" s="13"/>
      <c r="L494" s="186"/>
      <c r="M494" s="192"/>
      <c r="N494" s="193"/>
      <c r="O494" s="193"/>
      <c r="P494" s="193"/>
      <c r="Q494" s="193"/>
      <c r="R494" s="193"/>
      <c r="S494" s="193"/>
      <c r="T494" s="194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188" t="s">
        <v>152</v>
      </c>
      <c r="AU494" s="188" t="s">
        <v>81</v>
      </c>
      <c r="AV494" s="13" t="s">
        <v>81</v>
      </c>
      <c r="AW494" s="13" t="s">
        <v>34</v>
      </c>
      <c r="AX494" s="13" t="s">
        <v>79</v>
      </c>
      <c r="AY494" s="188" t="s">
        <v>143</v>
      </c>
    </row>
    <row r="495" s="2" customFormat="1" ht="44.25" customHeight="1">
      <c r="A495" s="38"/>
      <c r="B495" s="172"/>
      <c r="C495" s="173" t="s">
        <v>851</v>
      </c>
      <c r="D495" s="173" t="s">
        <v>145</v>
      </c>
      <c r="E495" s="174" t="s">
        <v>852</v>
      </c>
      <c r="F495" s="175" t="s">
        <v>853</v>
      </c>
      <c r="G495" s="176" t="s">
        <v>148</v>
      </c>
      <c r="H495" s="177">
        <v>91.519999999999996</v>
      </c>
      <c r="I495" s="178"/>
      <c r="J495" s="179">
        <f>ROUND(I495*H495,2)</f>
        <v>0</v>
      </c>
      <c r="K495" s="175" t="s">
        <v>149</v>
      </c>
      <c r="L495" s="39"/>
      <c r="M495" s="180" t="s">
        <v>3</v>
      </c>
      <c r="N495" s="181" t="s">
        <v>43</v>
      </c>
      <c r="O495" s="72"/>
      <c r="P495" s="182">
        <f>O495*H495</f>
        <v>0</v>
      </c>
      <c r="Q495" s="182">
        <v>0.0068900000000000003</v>
      </c>
      <c r="R495" s="182">
        <f>Q495*H495</f>
        <v>0.63057280000000004</v>
      </c>
      <c r="S495" s="182">
        <v>0</v>
      </c>
      <c r="T495" s="183">
        <f>S495*H495</f>
        <v>0</v>
      </c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R495" s="184" t="s">
        <v>222</v>
      </c>
      <c r="AT495" s="184" t="s">
        <v>145</v>
      </c>
      <c r="AU495" s="184" t="s">
        <v>81</v>
      </c>
      <c r="AY495" s="19" t="s">
        <v>143</v>
      </c>
      <c r="BE495" s="185">
        <f>IF(N495="základní",J495,0)</f>
        <v>0</v>
      </c>
      <c r="BF495" s="185">
        <f>IF(N495="snížená",J495,0)</f>
        <v>0</v>
      </c>
      <c r="BG495" s="185">
        <f>IF(N495="zákl. přenesená",J495,0)</f>
        <v>0</v>
      </c>
      <c r="BH495" s="185">
        <f>IF(N495="sníž. přenesená",J495,0)</f>
        <v>0</v>
      </c>
      <c r="BI495" s="185">
        <f>IF(N495="nulová",J495,0)</f>
        <v>0</v>
      </c>
      <c r="BJ495" s="19" t="s">
        <v>79</v>
      </c>
      <c r="BK495" s="185">
        <f>ROUND(I495*H495,2)</f>
        <v>0</v>
      </c>
      <c r="BL495" s="19" t="s">
        <v>222</v>
      </c>
      <c r="BM495" s="184" t="s">
        <v>854</v>
      </c>
    </row>
    <row r="496" s="13" customFormat="1">
      <c r="A496" s="13"/>
      <c r="B496" s="186"/>
      <c r="C496" s="13"/>
      <c r="D496" s="187" t="s">
        <v>152</v>
      </c>
      <c r="E496" s="188" t="s">
        <v>3</v>
      </c>
      <c r="F496" s="189" t="s">
        <v>824</v>
      </c>
      <c r="G496" s="13"/>
      <c r="H496" s="190">
        <v>91.519999999999996</v>
      </c>
      <c r="I496" s="191"/>
      <c r="J496" s="13"/>
      <c r="K496" s="13"/>
      <c r="L496" s="186"/>
      <c r="M496" s="192"/>
      <c r="N496" s="193"/>
      <c r="O496" s="193"/>
      <c r="P496" s="193"/>
      <c r="Q496" s="193"/>
      <c r="R496" s="193"/>
      <c r="S496" s="193"/>
      <c r="T496" s="194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188" t="s">
        <v>152</v>
      </c>
      <c r="AU496" s="188" t="s">
        <v>81</v>
      </c>
      <c r="AV496" s="13" t="s">
        <v>81</v>
      </c>
      <c r="AW496" s="13" t="s">
        <v>34</v>
      </c>
      <c r="AX496" s="13" t="s">
        <v>79</v>
      </c>
      <c r="AY496" s="188" t="s">
        <v>143</v>
      </c>
    </row>
    <row r="497" s="2" customFormat="1" ht="33" customHeight="1">
      <c r="A497" s="38"/>
      <c r="B497" s="172"/>
      <c r="C497" s="211" t="s">
        <v>855</v>
      </c>
      <c r="D497" s="211" t="s">
        <v>532</v>
      </c>
      <c r="E497" s="212" t="s">
        <v>856</v>
      </c>
      <c r="F497" s="213" t="s">
        <v>857</v>
      </c>
      <c r="G497" s="214" t="s">
        <v>148</v>
      </c>
      <c r="H497" s="215">
        <v>100.672</v>
      </c>
      <c r="I497" s="216"/>
      <c r="J497" s="217">
        <f>ROUND(I497*H497,2)</f>
        <v>0</v>
      </c>
      <c r="K497" s="213" t="s">
        <v>149</v>
      </c>
      <c r="L497" s="218"/>
      <c r="M497" s="219" t="s">
        <v>3</v>
      </c>
      <c r="N497" s="220" t="s">
        <v>43</v>
      </c>
      <c r="O497" s="72"/>
      <c r="P497" s="182">
        <f>O497*H497</f>
        <v>0</v>
      </c>
      <c r="Q497" s="182">
        <v>0.019199999999999998</v>
      </c>
      <c r="R497" s="182">
        <f>Q497*H497</f>
        <v>1.9329023999999997</v>
      </c>
      <c r="S497" s="182">
        <v>0</v>
      </c>
      <c r="T497" s="183">
        <f>S497*H497</f>
        <v>0</v>
      </c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R497" s="184" t="s">
        <v>326</v>
      </c>
      <c r="AT497" s="184" t="s">
        <v>532</v>
      </c>
      <c r="AU497" s="184" t="s">
        <v>81</v>
      </c>
      <c r="AY497" s="19" t="s">
        <v>143</v>
      </c>
      <c r="BE497" s="185">
        <f>IF(N497="základní",J497,0)</f>
        <v>0</v>
      </c>
      <c r="BF497" s="185">
        <f>IF(N497="snížená",J497,0)</f>
        <v>0</v>
      </c>
      <c r="BG497" s="185">
        <f>IF(N497="zákl. přenesená",J497,0)</f>
        <v>0</v>
      </c>
      <c r="BH497" s="185">
        <f>IF(N497="sníž. přenesená",J497,0)</f>
        <v>0</v>
      </c>
      <c r="BI497" s="185">
        <f>IF(N497="nulová",J497,0)</f>
        <v>0</v>
      </c>
      <c r="BJ497" s="19" t="s">
        <v>79</v>
      </c>
      <c r="BK497" s="185">
        <f>ROUND(I497*H497,2)</f>
        <v>0</v>
      </c>
      <c r="BL497" s="19" t="s">
        <v>222</v>
      </c>
      <c r="BM497" s="184" t="s">
        <v>858</v>
      </c>
    </row>
    <row r="498" s="13" customFormat="1">
      <c r="A498" s="13"/>
      <c r="B498" s="186"/>
      <c r="C498" s="13"/>
      <c r="D498" s="187" t="s">
        <v>152</v>
      </c>
      <c r="E498" s="13"/>
      <c r="F498" s="189" t="s">
        <v>859</v>
      </c>
      <c r="G498" s="13"/>
      <c r="H498" s="190">
        <v>100.672</v>
      </c>
      <c r="I498" s="191"/>
      <c r="J498" s="13"/>
      <c r="K498" s="13"/>
      <c r="L498" s="186"/>
      <c r="M498" s="192"/>
      <c r="N498" s="193"/>
      <c r="O498" s="193"/>
      <c r="P498" s="193"/>
      <c r="Q498" s="193"/>
      <c r="R498" s="193"/>
      <c r="S498" s="193"/>
      <c r="T498" s="194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188" t="s">
        <v>152</v>
      </c>
      <c r="AU498" s="188" t="s">
        <v>81</v>
      </c>
      <c r="AV498" s="13" t="s">
        <v>81</v>
      </c>
      <c r="AW498" s="13" t="s">
        <v>4</v>
      </c>
      <c r="AX498" s="13" t="s">
        <v>79</v>
      </c>
      <c r="AY498" s="188" t="s">
        <v>143</v>
      </c>
    </row>
    <row r="499" s="2" customFormat="1">
      <c r="A499" s="38"/>
      <c r="B499" s="172"/>
      <c r="C499" s="173" t="s">
        <v>860</v>
      </c>
      <c r="D499" s="173" t="s">
        <v>145</v>
      </c>
      <c r="E499" s="174" t="s">
        <v>861</v>
      </c>
      <c r="F499" s="175" t="s">
        <v>862</v>
      </c>
      <c r="G499" s="176" t="s">
        <v>148</v>
      </c>
      <c r="H499" s="177">
        <v>9.7699999999999996</v>
      </c>
      <c r="I499" s="178"/>
      <c r="J499" s="179">
        <f>ROUND(I499*H499,2)</f>
        <v>0</v>
      </c>
      <c r="K499" s="175" t="s">
        <v>149</v>
      </c>
      <c r="L499" s="39"/>
      <c r="M499" s="180" t="s">
        <v>3</v>
      </c>
      <c r="N499" s="181" t="s">
        <v>43</v>
      </c>
      <c r="O499" s="72"/>
      <c r="P499" s="182">
        <f>O499*H499</f>
        <v>0</v>
      </c>
      <c r="Q499" s="182">
        <v>0</v>
      </c>
      <c r="R499" s="182">
        <f>Q499*H499</f>
        <v>0</v>
      </c>
      <c r="S499" s="182">
        <v>0</v>
      </c>
      <c r="T499" s="183">
        <f>S499*H499</f>
        <v>0</v>
      </c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R499" s="184" t="s">
        <v>222</v>
      </c>
      <c r="AT499" s="184" t="s">
        <v>145</v>
      </c>
      <c r="AU499" s="184" t="s">
        <v>81</v>
      </c>
      <c r="AY499" s="19" t="s">
        <v>143</v>
      </c>
      <c r="BE499" s="185">
        <f>IF(N499="základní",J499,0)</f>
        <v>0</v>
      </c>
      <c r="BF499" s="185">
        <f>IF(N499="snížená",J499,0)</f>
        <v>0</v>
      </c>
      <c r="BG499" s="185">
        <f>IF(N499="zákl. přenesená",J499,0)</f>
        <v>0</v>
      </c>
      <c r="BH499" s="185">
        <f>IF(N499="sníž. přenesená",J499,0)</f>
        <v>0</v>
      </c>
      <c r="BI499" s="185">
        <f>IF(N499="nulová",J499,0)</f>
        <v>0</v>
      </c>
      <c r="BJ499" s="19" t="s">
        <v>79</v>
      </c>
      <c r="BK499" s="185">
        <f>ROUND(I499*H499,2)</f>
        <v>0</v>
      </c>
      <c r="BL499" s="19" t="s">
        <v>222</v>
      </c>
      <c r="BM499" s="184" t="s">
        <v>863</v>
      </c>
    </row>
    <row r="500" s="13" customFormat="1">
      <c r="A500" s="13"/>
      <c r="B500" s="186"/>
      <c r="C500" s="13"/>
      <c r="D500" s="187" t="s">
        <v>152</v>
      </c>
      <c r="E500" s="188" t="s">
        <v>3</v>
      </c>
      <c r="F500" s="189" t="s">
        <v>864</v>
      </c>
      <c r="G500" s="13"/>
      <c r="H500" s="190">
        <v>9.7699999999999996</v>
      </c>
      <c r="I500" s="191"/>
      <c r="J500" s="13"/>
      <c r="K500" s="13"/>
      <c r="L500" s="186"/>
      <c r="M500" s="192"/>
      <c r="N500" s="193"/>
      <c r="O500" s="193"/>
      <c r="P500" s="193"/>
      <c r="Q500" s="193"/>
      <c r="R500" s="193"/>
      <c r="S500" s="193"/>
      <c r="T500" s="194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188" t="s">
        <v>152</v>
      </c>
      <c r="AU500" s="188" t="s">
        <v>81</v>
      </c>
      <c r="AV500" s="13" t="s">
        <v>81</v>
      </c>
      <c r="AW500" s="13" t="s">
        <v>34</v>
      </c>
      <c r="AX500" s="13" t="s">
        <v>79</v>
      </c>
      <c r="AY500" s="188" t="s">
        <v>143</v>
      </c>
    </row>
    <row r="501" s="2" customFormat="1">
      <c r="A501" s="38"/>
      <c r="B501" s="172"/>
      <c r="C501" s="173" t="s">
        <v>865</v>
      </c>
      <c r="D501" s="173" t="s">
        <v>145</v>
      </c>
      <c r="E501" s="174" t="s">
        <v>866</v>
      </c>
      <c r="F501" s="175" t="s">
        <v>867</v>
      </c>
      <c r="G501" s="176" t="s">
        <v>355</v>
      </c>
      <c r="H501" s="177">
        <v>3.3980000000000001</v>
      </c>
      <c r="I501" s="178"/>
      <c r="J501" s="179">
        <f>ROUND(I501*H501,2)</f>
        <v>0</v>
      </c>
      <c r="K501" s="175" t="s">
        <v>149</v>
      </c>
      <c r="L501" s="39"/>
      <c r="M501" s="180" t="s">
        <v>3</v>
      </c>
      <c r="N501" s="181" t="s">
        <v>43</v>
      </c>
      <c r="O501" s="72"/>
      <c r="P501" s="182">
        <f>O501*H501</f>
        <v>0</v>
      </c>
      <c r="Q501" s="182">
        <v>0</v>
      </c>
      <c r="R501" s="182">
        <f>Q501*H501</f>
        <v>0</v>
      </c>
      <c r="S501" s="182">
        <v>0</v>
      </c>
      <c r="T501" s="183">
        <f>S501*H501</f>
        <v>0</v>
      </c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R501" s="184" t="s">
        <v>222</v>
      </c>
      <c r="AT501" s="184" t="s">
        <v>145</v>
      </c>
      <c r="AU501" s="184" t="s">
        <v>81</v>
      </c>
      <c r="AY501" s="19" t="s">
        <v>143</v>
      </c>
      <c r="BE501" s="185">
        <f>IF(N501="základní",J501,0)</f>
        <v>0</v>
      </c>
      <c r="BF501" s="185">
        <f>IF(N501="snížená",J501,0)</f>
        <v>0</v>
      </c>
      <c r="BG501" s="185">
        <f>IF(N501="zákl. přenesená",J501,0)</f>
        <v>0</v>
      </c>
      <c r="BH501" s="185">
        <f>IF(N501="sníž. přenesená",J501,0)</f>
        <v>0</v>
      </c>
      <c r="BI501" s="185">
        <f>IF(N501="nulová",J501,0)</f>
        <v>0</v>
      </c>
      <c r="BJ501" s="19" t="s">
        <v>79</v>
      </c>
      <c r="BK501" s="185">
        <f>ROUND(I501*H501,2)</f>
        <v>0</v>
      </c>
      <c r="BL501" s="19" t="s">
        <v>222</v>
      </c>
      <c r="BM501" s="184" t="s">
        <v>868</v>
      </c>
    </row>
    <row r="502" s="12" customFormat="1" ht="22.8" customHeight="1">
      <c r="A502" s="12"/>
      <c r="B502" s="159"/>
      <c r="C502" s="12"/>
      <c r="D502" s="160" t="s">
        <v>71</v>
      </c>
      <c r="E502" s="170" t="s">
        <v>869</v>
      </c>
      <c r="F502" s="170" t="s">
        <v>870</v>
      </c>
      <c r="G502" s="12"/>
      <c r="H502" s="12"/>
      <c r="I502" s="162"/>
      <c r="J502" s="171">
        <f>BK502</f>
        <v>0</v>
      </c>
      <c r="K502" s="12"/>
      <c r="L502" s="159"/>
      <c r="M502" s="164"/>
      <c r="N502" s="165"/>
      <c r="O502" s="165"/>
      <c r="P502" s="166">
        <f>SUM(P503:P506)</f>
        <v>0</v>
      </c>
      <c r="Q502" s="165"/>
      <c r="R502" s="166">
        <f>SUM(R503:R506)</f>
        <v>0</v>
      </c>
      <c r="S502" s="165"/>
      <c r="T502" s="167">
        <f>SUM(T503:T506)</f>
        <v>0.16734000000000002</v>
      </c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R502" s="160" t="s">
        <v>81</v>
      </c>
      <c r="AT502" s="168" t="s">
        <v>71</v>
      </c>
      <c r="AU502" s="168" t="s">
        <v>79</v>
      </c>
      <c r="AY502" s="160" t="s">
        <v>143</v>
      </c>
      <c r="BK502" s="169">
        <f>SUM(BK503:BK506)</f>
        <v>0</v>
      </c>
    </row>
    <row r="503" s="2" customFormat="1" ht="33" customHeight="1">
      <c r="A503" s="38"/>
      <c r="B503" s="172"/>
      <c r="C503" s="173" t="s">
        <v>871</v>
      </c>
      <c r="D503" s="173" t="s">
        <v>145</v>
      </c>
      <c r="E503" s="174" t="s">
        <v>872</v>
      </c>
      <c r="F503" s="175" t="s">
        <v>873</v>
      </c>
      <c r="G503" s="176" t="s">
        <v>148</v>
      </c>
      <c r="H503" s="177">
        <v>61.450000000000003</v>
      </c>
      <c r="I503" s="178"/>
      <c r="J503" s="179">
        <f>ROUND(I503*H503,2)</f>
        <v>0</v>
      </c>
      <c r="K503" s="175" t="s">
        <v>149</v>
      </c>
      <c r="L503" s="39"/>
      <c r="M503" s="180" t="s">
        <v>3</v>
      </c>
      <c r="N503" s="181" t="s">
        <v>43</v>
      </c>
      <c r="O503" s="72"/>
      <c r="P503" s="182">
        <f>O503*H503</f>
        <v>0</v>
      </c>
      <c r="Q503" s="182">
        <v>0</v>
      </c>
      <c r="R503" s="182">
        <f>Q503*H503</f>
        <v>0</v>
      </c>
      <c r="S503" s="182">
        <v>0</v>
      </c>
      <c r="T503" s="183">
        <f>S503*H503</f>
        <v>0</v>
      </c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R503" s="184" t="s">
        <v>222</v>
      </c>
      <c r="AT503" s="184" t="s">
        <v>145</v>
      </c>
      <c r="AU503" s="184" t="s">
        <v>81</v>
      </c>
      <c r="AY503" s="19" t="s">
        <v>143</v>
      </c>
      <c r="BE503" s="185">
        <f>IF(N503="základní",J503,0)</f>
        <v>0</v>
      </c>
      <c r="BF503" s="185">
        <f>IF(N503="snížená",J503,0)</f>
        <v>0</v>
      </c>
      <c r="BG503" s="185">
        <f>IF(N503="zákl. přenesená",J503,0)</f>
        <v>0</v>
      </c>
      <c r="BH503" s="185">
        <f>IF(N503="sníž. přenesená",J503,0)</f>
        <v>0</v>
      </c>
      <c r="BI503" s="185">
        <f>IF(N503="nulová",J503,0)</f>
        <v>0</v>
      </c>
      <c r="BJ503" s="19" t="s">
        <v>79</v>
      </c>
      <c r="BK503" s="185">
        <f>ROUND(I503*H503,2)</f>
        <v>0</v>
      </c>
      <c r="BL503" s="19" t="s">
        <v>222</v>
      </c>
      <c r="BM503" s="184" t="s">
        <v>874</v>
      </c>
    </row>
    <row r="504" s="13" customFormat="1">
      <c r="A504" s="13"/>
      <c r="B504" s="186"/>
      <c r="C504" s="13"/>
      <c r="D504" s="187" t="s">
        <v>152</v>
      </c>
      <c r="E504" s="188" t="s">
        <v>3</v>
      </c>
      <c r="F504" s="189" t="s">
        <v>476</v>
      </c>
      <c r="G504" s="13"/>
      <c r="H504" s="190">
        <v>61.450000000000003</v>
      </c>
      <c r="I504" s="191"/>
      <c r="J504" s="13"/>
      <c r="K504" s="13"/>
      <c r="L504" s="186"/>
      <c r="M504" s="192"/>
      <c r="N504" s="193"/>
      <c r="O504" s="193"/>
      <c r="P504" s="193"/>
      <c r="Q504" s="193"/>
      <c r="R504" s="193"/>
      <c r="S504" s="193"/>
      <c r="T504" s="194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188" t="s">
        <v>152</v>
      </c>
      <c r="AU504" s="188" t="s">
        <v>81</v>
      </c>
      <c r="AV504" s="13" t="s">
        <v>81</v>
      </c>
      <c r="AW504" s="13" t="s">
        <v>34</v>
      </c>
      <c r="AX504" s="13" t="s">
        <v>79</v>
      </c>
      <c r="AY504" s="188" t="s">
        <v>143</v>
      </c>
    </row>
    <row r="505" s="2" customFormat="1">
      <c r="A505" s="38"/>
      <c r="B505" s="172"/>
      <c r="C505" s="173" t="s">
        <v>875</v>
      </c>
      <c r="D505" s="173" t="s">
        <v>145</v>
      </c>
      <c r="E505" s="174" t="s">
        <v>876</v>
      </c>
      <c r="F505" s="175" t="s">
        <v>877</v>
      </c>
      <c r="G505" s="176" t="s">
        <v>148</v>
      </c>
      <c r="H505" s="177">
        <v>55.780000000000001</v>
      </c>
      <c r="I505" s="178"/>
      <c r="J505" s="179">
        <f>ROUND(I505*H505,2)</f>
        <v>0</v>
      </c>
      <c r="K505" s="175" t="s">
        <v>149</v>
      </c>
      <c r="L505" s="39"/>
      <c r="M505" s="180" t="s">
        <v>3</v>
      </c>
      <c r="N505" s="181" t="s">
        <v>43</v>
      </c>
      <c r="O505" s="72"/>
      <c r="P505" s="182">
        <f>O505*H505</f>
        <v>0</v>
      </c>
      <c r="Q505" s="182">
        <v>0</v>
      </c>
      <c r="R505" s="182">
        <f>Q505*H505</f>
        <v>0</v>
      </c>
      <c r="S505" s="182">
        <v>0.0030000000000000001</v>
      </c>
      <c r="T505" s="183">
        <f>S505*H505</f>
        <v>0.16734000000000002</v>
      </c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R505" s="184" t="s">
        <v>222</v>
      </c>
      <c r="AT505" s="184" t="s">
        <v>145</v>
      </c>
      <c r="AU505" s="184" t="s">
        <v>81</v>
      </c>
      <c r="AY505" s="19" t="s">
        <v>143</v>
      </c>
      <c r="BE505" s="185">
        <f>IF(N505="základní",J505,0)</f>
        <v>0</v>
      </c>
      <c r="BF505" s="185">
        <f>IF(N505="snížená",J505,0)</f>
        <v>0</v>
      </c>
      <c r="BG505" s="185">
        <f>IF(N505="zákl. přenesená",J505,0)</f>
        <v>0</v>
      </c>
      <c r="BH505" s="185">
        <f>IF(N505="sníž. přenesená",J505,0)</f>
        <v>0</v>
      </c>
      <c r="BI505" s="185">
        <f>IF(N505="nulová",J505,0)</f>
        <v>0</v>
      </c>
      <c r="BJ505" s="19" t="s">
        <v>79</v>
      </c>
      <c r="BK505" s="185">
        <f>ROUND(I505*H505,2)</f>
        <v>0</v>
      </c>
      <c r="BL505" s="19" t="s">
        <v>222</v>
      </c>
      <c r="BM505" s="184" t="s">
        <v>878</v>
      </c>
    </row>
    <row r="506" s="13" customFormat="1">
      <c r="A506" s="13"/>
      <c r="B506" s="186"/>
      <c r="C506" s="13"/>
      <c r="D506" s="187" t="s">
        <v>152</v>
      </c>
      <c r="E506" s="188" t="s">
        <v>3</v>
      </c>
      <c r="F506" s="189" t="s">
        <v>879</v>
      </c>
      <c r="G506" s="13"/>
      <c r="H506" s="190">
        <v>55.780000000000001</v>
      </c>
      <c r="I506" s="191"/>
      <c r="J506" s="13"/>
      <c r="K506" s="13"/>
      <c r="L506" s="186"/>
      <c r="M506" s="192"/>
      <c r="N506" s="193"/>
      <c r="O506" s="193"/>
      <c r="P506" s="193"/>
      <c r="Q506" s="193"/>
      <c r="R506" s="193"/>
      <c r="S506" s="193"/>
      <c r="T506" s="194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188" t="s">
        <v>152</v>
      </c>
      <c r="AU506" s="188" t="s">
        <v>81</v>
      </c>
      <c r="AV506" s="13" t="s">
        <v>81</v>
      </c>
      <c r="AW506" s="13" t="s">
        <v>34</v>
      </c>
      <c r="AX506" s="13" t="s">
        <v>79</v>
      </c>
      <c r="AY506" s="188" t="s">
        <v>143</v>
      </c>
    </row>
    <row r="507" s="12" customFormat="1" ht="22.8" customHeight="1">
      <c r="A507" s="12"/>
      <c r="B507" s="159"/>
      <c r="C507" s="12"/>
      <c r="D507" s="160" t="s">
        <v>71</v>
      </c>
      <c r="E507" s="170" t="s">
        <v>880</v>
      </c>
      <c r="F507" s="170" t="s">
        <v>881</v>
      </c>
      <c r="G507" s="12"/>
      <c r="H507" s="12"/>
      <c r="I507" s="162"/>
      <c r="J507" s="171">
        <f>BK507</f>
        <v>0</v>
      </c>
      <c r="K507" s="12"/>
      <c r="L507" s="159"/>
      <c r="M507" s="164"/>
      <c r="N507" s="165"/>
      <c r="O507" s="165"/>
      <c r="P507" s="166">
        <f>SUM(P508:P537)</f>
        <v>0</v>
      </c>
      <c r="Q507" s="165"/>
      <c r="R507" s="166">
        <f>SUM(R508:R537)</f>
        <v>1.0162601</v>
      </c>
      <c r="S507" s="165"/>
      <c r="T507" s="167">
        <f>SUM(T508:T537)</f>
        <v>0</v>
      </c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R507" s="160" t="s">
        <v>81</v>
      </c>
      <c r="AT507" s="168" t="s">
        <v>71</v>
      </c>
      <c r="AU507" s="168" t="s">
        <v>79</v>
      </c>
      <c r="AY507" s="160" t="s">
        <v>143</v>
      </c>
      <c r="BK507" s="169">
        <f>SUM(BK508:BK537)</f>
        <v>0</v>
      </c>
    </row>
    <row r="508" s="2" customFormat="1">
      <c r="A508" s="38"/>
      <c r="B508" s="172"/>
      <c r="C508" s="173" t="s">
        <v>882</v>
      </c>
      <c r="D508" s="173" t="s">
        <v>145</v>
      </c>
      <c r="E508" s="174" t="s">
        <v>883</v>
      </c>
      <c r="F508" s="175" t="s">
        <v>884</v>
      </c>
      <c r="G508" s="176" t="s">
        <v>148</v>
      </c>
      <c r="H508" s="177">
        <v>48.085000000000001</v>
      </c>
      <c r="I508" s="178"/>
      <c r="J508" s="179">
        <f>ROUND(I508*H508,2)</f>
        <v>0</v>
      </c>
      <c r="K508" s="175" t="s">
        <v>149</v>
      </c>
      <c r="L508" s="39"/>
      <c r="M508" s="180" t="s">
        <v>3</v>
      </c>
      <c r="N508" s="181" t="s">
        <v>43</v>
      </c>
      <c r="O508" s="72"/>
      <c r="P508" s="182">
        <f>O508*H508</f>
        <v>0</v>
      </c>
      <c r="Q508" s="182">
        <v>0.00029999999999999997</v>
      </c>
      <c r="R508" s="182">
        <f>Q508*H508</f>
        <v>0.014425499999999999</v>
      </c>
      <c r="S508" s="182">
        <v>0</v>
      </c>
      <c r="T508" s="183">
        <f>S508*H508</f>
        <v>0</v>
      </c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R508" s="184" t="s">
        <v>222</v>
      </c>
      <c r="AT508" s="184" t="s">
        <v>145</v>
      </c>
      <c r="AU508" s="184" t="s">
        <v>81</v>
      </c>
      <c r="AY508" s="19" t="s">
        <v>143</v>
      </c>
      <c r="BE508" s="185">
        <f>IF(N508="základní",J508,0)</f>
        <v>0</v>
      </c>
      <c r="BF508" s="185">
        <f>IF(N508="snížená",J508,0)</f>
        <v>0</v>
      </c>
      <c r="BG508" s="185">
        <f>IF(N508="zákl. přenesená",J508,0)</f>
        <v>0</v>
      </c>
      <c r="BH508" s="185">
        <f>IF(N508="sníž. přenesená",J508,0)</f>
        <v>0</v>
      </c>
      <c r="BI508" s="185">
        <f>IF(N508="nulová",J508,0)</f>
        <v>0</v>
      </c>
      <c r="BJ508" s="19" t="s">
        <v>79</v>
      </c>
      <c r="BK508" s="185">
        <f>ROUND(I508*H508,2)</f>
        <v>0</v>
      </c>
      <c r="BL508" s="19" t="s">
        <v>222</v>
      </c>
      <c r="BM508" s="184" t="s">
        <v>885</v>
      </c>
    </row>
    <row r="509" s="13" customFormat="1">
      <c r="A509" s="13"/>
      <c r="B509" s="186"/>
      <c r="C509" s="13"/>
      <c r="D509" s="187" t="s">
        <v>152</v>
      </c>
      <c r="E509" s="188" t="s">
        <v>3</v>
      </c>
      <c r="F509" s="189" t="s">
        <v>886</v>
      </c>
      <c r="G509" s="13"/>
      <c r="H509" s="190">
        <v>6.2999999999999998</v>
      </c>
      <c r="I509" s="191"/>
      <c r="J509" s="13"/>
      <c r="K509" s="13"/>
      <c r="L509" s="186"/>
      <c r="M509" s="192"/>
      <c r="N509" s="193"/>
      <c r="O509" s="193"/>
      <c r="P509" s="193"/>
      <c r="Q509" s="193"/>
      <c r="R509" s="193"/>
      <c r="S509" s="193"/>
      <c r="T509" s="194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T509" s="188" t="s">
        <v>152</v>
      </c>
      <c r="AU509" s="188" t="s">
        <v>81</v>
      </c>
      <c r="AV509" s="13" t="s">
        <v>81</v>
      </c>
      <c r="AW509" s="13" t="s">
        <v>34</v>
      </c>
      <c r="AX509" s="13" t="s">
        <v>72</v>
      </c>
      <c r="AY509" s="188" t="s">
        <v>143</v>
      </c>
    </row>
    <row r="510" s="13" customFormat="1">
      <c r="A510" s="13"/>
      <c r="B510" s="186"/>
      <c r="C510" s="13"/>
      <c r="D510" s="187" t="s">
        <v>152</v>
      </c>
      <c r="E510" s="188" t="s">
        <v>3</v>
      </c>
      <c r="F510" s="189" t="s">
        <v>887</v>
      </c>
      <c r="G510" s="13"/>
      <c r="H510" s="190">
        <v>14.369999999999999</v>
      </c>
      <c r="I510" s="191"/>
      <c r="J510" s="13"/>
      <c r="K510" s="13"/>
      <c r="L510" s="186"/>
      <c r="M510" s="192"/>
      <c r="N510" s="193"/>
      <c r="O510" s="193"/>
      <c r="P510" s="193"/>
      <c r="Q510" s="193"/>
      <c r="R510" s="193"/>
      <c r="S510" s="193"/>
      <c r="T510" s="194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T510" s="188" t="s">
        <v>152</v>
      </c>
      <c r="AU510" s="188" t="s">
        <v>81</v>
      </c>
      <c r="AV510" s="13" t="s">
        <v>81</v>
      </c>
      <c r="AW510" s="13" t="s">
        <v>34</v>
      </c>
      <c r="AX510" s="13" t="s">
        <v>72</v>
      </c>
      <c r="AY510" s="188" t="s">
        <v>143</v>
      </c>
    </row>
    <row r="511" s="13" customFormat="1">
      <c r="A511" s="13"/>
      <c r="B511" s="186"/>
      <c r="C511" s="13"/>
      <c r="D511" s="187" t="s">
        <v>152</v>
      </c>
      <c r="E511" s="188" t="s">
        <v>3</v>
      </c>
      <c r="F511" s="189" t="s">
        <v>888</v>
      </c>
      <c r="G511" s="13"/>
      <c r="H511" s="190">
        <v>9.0999999999999996</v>
      </c>
      <c r="I511" s="191"/>
      <c r="J511" s="13"/>
      <c r="K511" s="13"/>
      <c r="L511" s="186"/>
      <c r="M511" s="192"/>
      <c r="N511" s="193"/>
      <c r="O511" s="193"/>
      <c r="P511" s="193"/>
      <c r="Q511" s="193"/>
      <c r="R511" s="193"/>
      <c r="S511" s="193"/>
      <c r="T511" s="194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188" t="s">
        <v>152</v>
      </c>
      <c r="AU511" s="188" t="s">
        <v>81</v>
      </c>
      <c r="AV511" s="13" t="s">
        <v>81</v>
      </c>
      <c r="AW511" s="13" t="s">
        <v>34</v>
      </c>
      <c r="AX511" s="13" t="s">
        <v>72</v>
      </c>
      <c r="AY511" s="188" t="s">
        <v>143</v>
      </c>
    </row>
    <row r="512" s="13" customFormat="1">
      <c r="A512" s="13"/>
      <c r="B512" s="186"/>
      <c r="C512" s="13"/>
      <c r="D512" s="187" t="s">
        <v>152</v>
      </c>
      <c r="E512" s="188" t="s">
        <v>3</v>
      </c>
      <c r="F512" s="189" t="s">
        <v>889</v>
      </c>
      <c r="G512" s="13"/>
      <c r="H512" s="190">
        <v>18.315000000000001</v>
      </c>
      <c r="I512" s="191"/>
      <c r="J512" s="13"/>
      <c r="K512" s="13"/>
      <c r="L512" s="186"/>
      <c r="M512" s="192"/>
      <c r="N512" s="193"/>
      <c r="O512" s="193"/>
      <c r="P512" s="193"/>
      <c r="Q512" s="193"/>
      <c r="R512" s="193"/>
      <c r="S512" s="193"/>
      <c r="T512" s="194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188" t="s">
        <v>152</v>
      </c>
      <c r="AU512" s="188" t="s">
        <v>81</v>
      </c>
      <c r="AV512" s="13" t="s">
        <v>81</v>
      </c>
      <c r="AW512" s="13" t="s">
        <v>34</v>
      </c>
      <c r="AX512" s="13" t="s">
        <v>72</v>
      </c>
      <c r="AY512" s="188" t="s">
        <v>143</v>
      </c>
    </row>
    <row r="513" s="15" customFormat="1">
      <c r="A513" s="15"/>
      <c r="B513" s="203"/>
      <c r="C513" s="15"/>
      <c r="D513" s="187" t="s">
        <v>152</v>
      </c>
      <c r="E513" s="204" t="s">
        <v>3</v>
      </c>
      <c r="F513" s="205" t="s">
        <v>265</v>
      </c>
      <c r="G513" s="15"/>
      <c r="H513" s="206">
        <v>48.084999999999994</v>
      </c>
      <c r="I513" s="207"/>
      <c r="J513" s="15"/>
      <c r="K513" s="15"/>
      <c r="L513" s="203"/>
      <c r="M513" s="208"/>
      <c r="N513" s="209"/>
      <c r="O513" s="209"/>
      <c r="P513" s="209"/>
      <c r="Q513" s="209"/>
      <c r="R513" s="209"/>
      <c r="S513" s="209"/>
      <c r="T513" s="210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T513" s="204" t="s">
        <v>152</v>
      </c>
      <c r="AU513" s="204" t="s">
        <v>81</v>
      </c>
      <c r="AV513" s="15" t="s">
        <v>150</v>
      </c>
      <c r="AW513" s="15" t="s">
        <v>34</v>
      </c>
      <c r="AX513" s="15" t="s">
        <v>79</v>
      </c>
      <c r="AY513" s="204" t="s">
        <v>143</v>
      </c>
    </row>
    <row r="514" s="2" customFormat="1" ht="33" customHeight="1">
      <c r="A514" s="38"/>
      <c r="B514" s="172"/>
      <c r="C514" s="173" t="s">
        <v>890</v>
      </c>
      <c r="D514" s="173" t="s">
        <v>145</v>
      </c>
      <c r="E514" s="174" t="s">
        <v>891</v>
      </c>
      <c r="F514" s="175" t="s">
        <v>892</v>
      </c>
      <c r="G514" s="176" t="s">
        <v>148</v>
      </c>
      <c r="H514" s="177">
        <v>48.085000000000001</v>
      </c>
      <c r="I514" s="178"/>
      <c r="J514" s="179">
        <f>ROUND(I514*H514,2)</f>
        <v>0</v>
      </c>
      <c r="K514" s="175" t="s">
        <v>149</v>
      </c>
      <c r="L514" s="39"/>
      <c r="M514" s="180" t="s">
        <v>3</v>
      </c>
      <c r="N514" s="181" t="s">
        <v>43</v>
      </c>
      <c r="O514" s="72"/>
      <c r="P514" s="182">
        <f>O514*H514</f>
        <v>0</v>
      </c>
      <c r="Q514" s="182">
        <v>0.0044999999999999997</v>
      </c>
      <c r="R514" s="182">
        <f>Q514*H514</f>
        <v>0.21638249999999998</v>
      </c>
      <c r="S514" s="182">
        <v>0</v>
      </c>
      <c r="T514" s="183">
        <f>S514*H514</f>
        <v>0</v>
      </c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R514" s="184" t="s">
        <v>222</v>
      </c>
      <c r="AT514" s="184" t="s">
        <v>145</v>
      </c>
      <c r="AU514" s="184" t="s">
        <v>81</v>
      </c>
      <c r="AY514" s="19" t="s">
        <v>143</v>
      </c>
      <c r="BE514" s="185">
        <f>IF(N514="základní",J514,0)</f>
        <v>0</v>
      </c>
      <c r="BF514" s="185">
        <f>IF(N514="snížená",J514,0)</f>
        <v>0</v>
      </c>
      <c r="BG514" s="185">
        <f>IF(N514="zákl. přenesená",J514,0)</f>
        <v>0</v>
      </c>
      <c r="BH514" s="185">
        <f>IF(N514="sníž. přenesená",J514,0)</f>
        <v>0</v>
      </c>
      <c r="BI514" s="185">
        <f>IF(N514="nulová",J514,0)</f>
        <v>0</v>
      </c>
      <c r="BJ514" s="19" t="s">
        <v>79</v>
      </c>
      <c r="BK514" s="185">
        <f>ROUND(I514*H514,2)</f>
        <v>0</v>
      </c>
      <c r="BL514" s="19" t="s">
        <v>222</v>
      </c>
      <c r="BM514" s="184" t="s">
        <v>893</v>
      </c>
    </row>
    <row r="515" s="13" customFormat="1">
      <c r="A515" s="13"/>
      <c r="B515" s="186"/>
      <c r="C515" s="13"/>
      <c r="D515" s="187" t="s">
        <v>152</v>
      </c>
      <c r="E515" s="188" t="s">
        <v>3</v>
      </c>
      <c r="F515" s="189" t="s">
        <v>886</v>
      </c>
      <c r="G515" s="13"/>
      <c r="H515" s="190">
        <v>6.2999999999999998</v>
      </c>
      <c r="I515" s="191"/>
      <c r="J515" s="13"/>
      <c r="K515" s="13"/>
      <c r="L515" s="186"/>
      <c r="M515" s="192"/>
      <c r="N515" s="193"/>
      <c r="O515" s="193"/>
      <c r="P515" s="193"/>
      <c r="Q515" s="193"/>
      <c r="R515" s="193"/>
      <c r="S515" s="193"/>
      <c r="T515" s="194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188" t="s">
        <v>152</v>
      </c>
      <c r="AU515" s="188" t="s">
        <v>81</v>
      </c>
      <c r="AV515" s="13" t="s">
        <v>81</v>
      </c>
      <c r="AW515" s="13" t="s">
        <v>34</v>
      </c>
      <c r="AX515" s="13" t="s">
        <v>72</v>
      </c>
      <c r="AY515" s="188" t="s">
        <v>143</v>
      </c>
    </row>
    <row r="516" s="13" customFormat="1">
      <c r="A516" s="13"/>
      <c r="B516" s="186"/>
      <c r="C516" s="13"/>
      <c r="D516" s="187" t="s">
        <v>152</v>
      </c>
      <c r="E516" s="188" t="s">
        <v>3</v>
      </c>
      <c r="F516" s="189" t="s">
        <v>887</v>
      </c>
      <c r="G516" s="13"/>
      <c r="H516" s="190">
        <v>14.369999999999999</v>
      </c>
      <c r="I516" s="191"/>
      <c r="J516" s="13"/>
      <c r="K516" s="13"/>
      <c r="L516" s="186"/>
      <c r="M516" s="192"/>
      <c r="N516" s="193"/>
      <c r="O516" s="193"/>
      <c r="P516" s="193"/>
      <c r="Q516" s="193"/>
      <c r="R516" s="193"/>
      <c r="S516" s="193"/>
      <c r="T516" s="194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188" t="s">
        <v>152</v>
      </c>
      <c r="AU516" s="188" t="s">
        <v>81</v>
      </c>
      <c r="AV516" s="13" t="s">
        <v>81</v>
      </c>
      <c r="AW516" s="13" t="s">
        <v>34</v>
      </c>
      <c r="AX516" s="13" t="s">
        <v>72</v>
      </c>
      <c r="AY516" s="188" t="s">
        <v>143</v>
      </c>
    </row>
    <row r="517" s="13" customFormat="1">
      <c r="A517" s="13"/>
      <c r="B517" s="186"/>
      <c r="C517" s="13"/>
      <c r="D517" s="187" t="s">
        <v>152</v>
      </c>
      <c r="E517" s="188" t="s">
        <v>3</v>
      </c>
      <c r="F517" s="189" t="s">
        <v>888</v>
      </c>
      <c r="G517" s="13"/>
      <c r="H517" s="190">
        <v>9.0999999999999996</v>
      </c>
      <c r="I517" s="191"/>
      <c r="J517" s="13"/>
      <c r="K517" s="13"/>
      <c r="L517" s="186"/>
      <c r="M517" s="192"/>
      <c r="N517" s="193"/>
      <c r="O517" s="193"/>
      <c r="P517" s="193"/>
      <c r="Q517" s="193"/>
      <c r="R517" s="193"/>
      <c r="S517" s="193"/>
      <c r="T517" s="194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188" t="s">
        <v>152</v>
      </c>
      <c r="AU517" s="188" t="s">
        <v>81</v>
      </c>
      <c r="AV517" s="13" t="s">
        <v>81</v>
      </c>
      <c r="AW517" s="13" t="s">
        <v>34</v>
      </c>
      <c r="AX517" s="13" t="s">
        <v>72</v>
      </c>
      <c r="AY517" s="188" t="s">
        <v>143</v>
      </c>
    </row>
    <row r="518" s="13" customFormat="1">
      <c r="A518" s="13"/>
      <c r="B518" s="186"/>
      <c r="C518" s="13"/>
      <c r="D518" s="187" t="s">
        <v>152</v>
      </c>
      <c r="E518" s="188" t="s">
        <v>3</v>
      </c>
      <c r="F518" s="189" t="s">
        <v>889</v>
      </c>
      <c r="G518" s="13"/>
      <c r="H518" s="190">
        <v>18.315000000000001</v>
      </c>
      <c r="I518" s="191"/>
      <c r="J518" s="13"/>
      <c r="K518" s="13"/>
      <c r="L518" s="186"/>
      <c r="M518" s="192"/>
      <c r="N518" s="193"/>
      <c r="O518" s="193"/>
      <c r="P518" s="193"/>
      <c r="Q518" s="193"/>
      <c r="R518" s="193"/>
      <c r="S518" s="193"/>
      <c r="T518" s="194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188" t="s">
        <v>152</v>
      </c>
      <c r="AU518" s="188" t="s">
        <v>81</v>
      </c>
      <c r="AV518" s="13" t="s">
        <v>81</v>
      </c>
      <c r="AW518" s="13" t="s">
        <v>34</v>
      </c>
      <c r="AX518" s="13" t="s">
        <v>72</v>
      </c>
      <c r="AY518" s="188" t="s">
        <v>143</v>
      </c>
    </row>
    <row r="519" s="15" customFormat="1">
      <c r="A519" s="15"/>
      <c r="B519" s="203"/>
      <c r="C519" s="15"/>
      <c r="D519" s="187" t="s">
        <v>152</v>
      </c>
      <c r="E519" s="204" t="s">
        <v>3</v>
      </c>
      <c r="F519" s="205" t="s">
        <v>265</v>
      </c>
      <c r="G519" s="15"/>
      <c r="H519" s="206">
        <v>48.084999999999994</v>
      </c>
      <c r="I519" s="207"/>
      <c r="J519" s="15"/>
      <c r="K519" s="15"/>
      <c r="L519" s="203"/>
      <c r="M519" s="208"/>
      <c r="N519" s="209"/>
      <c r="O519" s="209"/>
      <c r="P519" s="209"/>
      <c r="Q519" s="209"/>
      <c r="R519" s="209"/>
      <c r="S519" s="209"/>
      <c r="T519" s="210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04" t="s">
        <v>152</v>
      </c>
      <c r="AU519" s="204" t="s">
        <v>81</v>
      </c>
      <c r="AV519" s="15" t="s">
        <v>150</v>
      </c>
      <c r="AW519" s="15" t="s">
        <v>34</v>
      </c>
      <c r="AX519" s="15" t="s">
        <v>79</v>
      </c>
      <c r="AY519" s="204" t="s">
        <v>143</v>
      </c>
    </row>
    <row r="520" s="2" customFormat="1">
      <c r="A520" s="38"/>
      <c r="B520" s="172"/>
      <c r="C520" s="173" t="s">
        <v>894</v>
      </c>
      <c r="D520" s="173" t="s">
        <v>145</v>
      </c>
      <c r="E520" s="174" t="s">
        <v>895</v>
      </c>
      <c r="F520" s="175" t="s">
        <v>896</v>
      </c>
      <c r="G520" s="176" t="s">
        <v>148</v>
      </c>
      <c r="H520" s="177">
        <v>48.085000000000001</v>
      </c>
      <c r="I520" s="178"/>
      <c r="J520" s="179">
        <f>ROUND(I520*H520,2)</f>
        <v>0</v>
      </c>
      <c r="K520" s="175" t="s">
        <v>149</v>
      </c>
      <c r="L520" s="39"/>
      <c r="M520" s="180" t="s">
        <v>3</v>
      </c>
      <c r="N520" s="181" t="s">
        <v>43</v>
      </c>
      <c r="O520" s="72"/>
      <c r="P520" s="182">
        <f>O520*H520</f>
        <v>0</v>
      </c>
      <c r="Q520" s="182">
        <v>0.0048999999999999998</v>
      </c>
      <c r="R520" s="182">
        <f>Q520*H520</f>
        <v>0.23561650000000001</v>
      </c>
      <c r="S520" s="182">
        <v>0</v>
      </c>
      <c r="T520" s="183">
        <f>S520*H520</f>
        <v>0</v>
      </c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R520" s="184" t="s">
        <v>222</v>
      </c>
      <c r="AT520" s="184" t="s">
        <v>145</v>
      </c>
      <c r="AU520" s="184" t="s">
        <v>81</v>
      </c>
      <c r="AY520" s="19" t="s">
        <v>143</v>
      </c>
      <c r="BE520" s="185">
        <f>IF(N520="základní",J520,0)</f>
        <v>0</v>
      </c>
      <c r="BF520" s="185">
        <f>IF(N520="snížená",J520,0)</f>
        <v>0</v>
      </c>
      <c r="BG520" s="185">
        <f>IF(N520="zákl. přenesená",J520,0)</f>
        <v>0</v>
      </c>
      <c r="BH520" s="185">
        <f>IF(N520="sníž. přenesená",J520,0)</f>
        <v>0</v>
      </c>
      <c r="BI520" s="185">
        <f>IF(N520="nulová",J520,0)</f>
        <v>0</v>
      </c>
      <c r="BJ520" s="19" t="s">
        <v>79</v>
      </c>
      <c r="BK520" s="185">
        <f>ROUND(I520*H520,2)</f>
        <v>0</v>
      </c>
      <c r="BL520" s="19" t="s">
        <v>222</v>
      </c>
      <c r="BM520" s="184" t="s">
        <v>897</v>
      </c>
    </row>
    <row r="521" s="13" customFormat="1">
      <c r="A521" s="13"/>
      <c r="B521" s="186"/>
      <c r="C521" s="13"/>
      <c r="D521" s="187" t="s">
        <v>152</v>
      </c>
      <c r="E521" s="188" t="s">
        <v>3</v>
      </c>
      <c r="F521" s="189" t="s">
        <v>886</v>
      </c>
      <c r="G521" s="13"/>
      <c r="H521" s="190">
        <v>6.2999999999999998</v>
      </c>
      <c r="I521" s="191"/>
      <c r="J521" s="13"/>
      <c r="K521" s="13"/>
      <c r="L521" s="186"/>
      <c r="M521" s="192"/>
      <c r="N521" s="193"/>
      <c r="O521" s="193"/>
      <c r="P521" s="193"/>
      <c r="Q521" s="193"/>
      <c r="R521" s="193"/>
      <c r="S521" s="193"/>
      <c r="T521" s="194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188" t="s">
        <v>152</v>
      </c>
      <c r="AU521" s="188" t="s">
        <v>81</v>
      </c>
      <c r="AV521" s="13" t="s">
        <v>81</v>
      </c>
      <c r="AW521" s="13" t="s">
        <v>34</v>
      </c>
      <c r="AX521" s="13" t="s">
        <v>72</v>
      </c>
      <c r="AY521" s="188" t="s">
        <v>143</v>
      </c>
    </row>
    <row r="522" s="13" customFormat="1">
      <c r="A522" s="13"/>
      <c r="B522" s="186"/>
      <c r="C522" s="13"/>
      <c r="D522" s="187" t="s">
        <v>152</v>
      </c>
      <c r="E522" s="188" t="s">
        <v>3</v>
      </c>
      <c r="F522" s="189" t="s">
        <v>887</v>
      </c>
      <c r="G522" s="13"/>
      <c r="H522" s="190">
        <v>14.369999999999999</v>
      </c>
      <c r="I522" s="191"/>
      <c r="J522" s="13"/>
      <c r="K522" s="13"/>
      <c r="L522" s="186"/>
      <c r="M522" s="192"/>
      <c r="N522" s="193"/>
      <c r="O522" s="193"/>
      <c r="P522" s="193"/>
      <c r="Q522" s="193"/>
      <c r="R522" s="193"/>
      <c r="S522" s="193"/>
      <c r="T522" s="194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188" t="s">
        <v>152</v>
      </c>
      <c r="AU522" s="188" t="s">
        <v>81</v>
      </c>
      <c r="AV522" s="13" t="s">
        <v>81</v>
      </c>
      <c r="AW522" s="13" t="s">
        <v>34</v>
      </c>
      <c r="AX522" s="13" t="s">
        <v>72</v>
      </c>
      <c r="AY522" s="188" t="s">
        <v>143</v>
      </c>
    </row>
    <row r="523" s="13" customFormat="1">
      <c r="A523" s="13"/>
      <c r="B523" s="186"/>
      <c r="C523" s="13"/>
      <c r="D523" s="187" t="s">
        <v>152</v>
      </c>
      <c r="E523" s="188" t="s">
        <v>3</v>
      </c>
      <c r="F523" s="189" t="s">
        <v>888</v>
      </c>
      <c r="G523" s="13"/>
      <c r="H523" s="190">
        <v>9.0999999999999996</v>
      </c>
      <c r="I523" s="191"/>
      <c r="J523" s="13"/>
      <c r="K523" s="13"/>
      <c r="L523" s="186"/>
      <c r="M523" s="192"/>
      <c r="N523" s="193"/>
      <c r="O523" s="193"/>
      <c r="P523" s="193"/>
      <c r="Q523" s="193"/>
      <c r="R523" s="193"/>
      <c r="S523" s="193"/>
      <c r="T523" s="194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188" t="s">
        <v>152</v>
      </c>
      <c r="AU523" s="188" t="s">
        <v>81</v>
      </c>
      <c r="AV523" s="13" t="s">
        <v>81</v>
      </c>
      <c r="AW523" s="13" t="s">
        <v>34</v>
      </c>
      <c r="AX523" s="13" t="s">
        <v>72</v>
      </c>
      <c r="AY523" s="188" t="s">
        <v>143</v>
      </c>
    </row>
    <row r="524" s="13" customFormat="1">
      <c r="A524" s="13"/>
      <c r="B524" s="186"/>
      <c r="C524" s="13"/>
      <c r="D524" s="187" t="s">
        <v>152</v>
      </c>
      <c r="E524" s="188" t="s">
        <v>3</v>
      </c>
      <c r="F524" s="189" t="s">
        <v>889</v>
      </c>
      <c r="G524" s="13"/>
      <c r="H524" s="190">
        <v>18.315000000000001</v>
      </c>
      <c r="I524" s="191"/>
      <c r="J524" s="13"/>
      <c r="K524" s="13"/>
      <c r="L524" s="186"/>
      <c r="M524" s="192"/>
      <c r="N524" s="193"/>
      <c r="O524" s="193"/>
      <c r="P524" s="193"/>
      <c r="Q524" s="193"/>
      <c r="R524" s="193"/>
      <c r="S524" s="193"/>
      <c r="T524" s="194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188" t="s">
        <v>152</v>
      </c>
      <c r="AU524" s="188" t="s">
        <v>81</v>
      </c>
      <c r="AV524" s="13" t="s">
        <v>81</v>
      </c>
      <c r="AW524" s="13" t="s">
        <v>34</v>
      </c>
      <c r="AX524" s="13" t="s">
        <v>72</v>
      </c>
      <c r="AY524" s="188" t="s">
        <v>143</v>
      </c>
    </row>
    <row r="525" s="15" customFormat="1">
      <c r="A525" s="15"/>
      <c r="B525" s="203"/>
      <c r="C525" s="15"/>
      <c r="D525" s="187" t="s">
        <v>152</v>
      </c>
      <c r="E525" s="204" t="s">
        <v>3</v>
      </c>
      <c r="F525" s="205" t="s">
        <v>265</v>
      </c>
      <c r="G525" s="15"/>
      <c r="H525" s="206">
        <v>48.084999999999994</v>
      </c>
      <c r="I525" s="207"/>
      <c r="J525" s="15"/>
      <c r="K525" s="15"/>
      <c r="L525" s="203"/>
      <c r="M525" s="208"/>
      <c r="N525" s="209"/>
      <c r="O525" s="209"/>
      <c r="P525" s="209"/>
      <c r="Q525" s="209"/>
      <c r="R525" s="209"/>
      <c r="S525" s="209"/>
      <c r="T525" s="210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T525" s="204" t="s">
        <v>152</v>
      </c>
      <c r="AU525" s="204" t="s">
        <v>81</v>
      </c>
      <c r="AV525" s="15" t="s">
        <v>150</v>
      </c>
      <c r="AW525" s="15" t="s">
        <v>34</v>
      </c>
      <c r="AX525" s="15" t="s">
        <v>79</v>
      </c>
      <c r="AY525" s="204" t="s">
        <v>143</v>
      </c>
    </row>
    <row r="526" s="2" customFormat="1" ht="16.5" customHeight="1">
      <c r="A526" s="38"/>
      <c r="B526" s="172"/>
      <c r="C526" s="211" t="s">
        <v>898</v>
      </c>
      <c r="D526" s="211" t="s">
        <v>532</v>
      </c>
      <c r="E526" s="212" t="s">
        <v>899</v>
      </c>
      <c r="F526" s="213" t="s">
        <v>900</v>
      </c>
      <c r="G526" s="214" t="s">
        <v>148</v>
      </c>
      <c r="H526" s="215">
        <v>53.597999999999999</v>
      </c>
      <c r="I526" s="216"/>
      <c r="J526" s="217">
        <f>ROUND(I526*H526,2)</f>
        <v>0</v>
      </c>
      <c r="K526" s="213" t="s">
        <v>149</v>
      </c>
      <c r="L526" s="218"/>
      <c r="M526" s="219" t="s">
        <v>3</v>
      </c>
      <c r="N526" s="220" t="s">
        <v>43</v>
      </c>
      <c r="O526" s="72"/>
      <c r="P526" s="182">
        <f>O526*H526</f>
        <v>0</v>
      </c>
      <c r="Q526" s="182">
        <v>0.010200000000000001</v>
      </c>
      <c r="R526" s="182">
        <f>Q526*H526</f>
        <v>0.54669960000000006</v>
      </c>
      <c r="S526" s="182">
        <v>0</v>
      </c>
      <c r="T526" s="183">
        <f>S526*H526</f>
        <v>0</v>
      </c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R526" s="184" t="s">
        <v>326</v>
      </c>
      <c r="AT526" s="184" t="s">
        <v>532</v>
      </c>
      <c r="AU526" s="184" t="s">
        <v>81</v>
      </c>
      <c r="AY526" s="19" t="s">
        <v>143</v>
      </c>
      <c r="BE526" s="185">
        <f>IF(N526="základní",J526,0)</f>
        <v>0</v>
      </c>
      <c r="BF526" s="185">
        <f>IF(N526="snížená",J526,0)</f>
        <v>0</v>
      </c>
      <c r="BG526" s="185">
        <f>IF(N526="zákl. přenesená",J526,0)</f>
        <v>0</v>
      </c>
      <c r="BH526" s="185">
        <f>IF(N526="sníž. přenesená",J526,0)</f>
        <v>0</v>
      </c>
      <c r="BI526" s="185">
        <f>IF(N526="nulová",J526,0)</f>
        <v>0</v>
      </c>
      <c r="BJ526" s="19" t="s">
        <v>79</v>
      </c>
      <c r="BK526" s="185">
        <f>ROUND(I526*H526,2)</f>
        <v>0</v>
      </c>
      <c r="BL526" s="19" t="s">
        <v>222</v>
      </c>
      <c r="BM526" s="184" t="s">
        <v>901</v>
      </c>
    </row>
    <row r="527" s="13" customFormat="1">
      <c r="A527" s="13"/>
      <c r="B527" s="186"/>
      <c r="C527" s="13"/>
      <c r="D527" s="187" t="s">
        <v>152</v>
      </c>
      <c r="E527" s="188" t="s">
        <v>3</v>
      </c>
      <c r="F527" s="189" t="s">
        <v>902</v>
      </c>
      <c r="G527" s="13"/>
      <c r="H527" s="190">
        <v>48.725000000000001</v>
      </c>
      <c r="I527" s="191"/>
      <c r="J527" s="13"/>
      <c r="K527" s="13"/>
      <c r="L527" s="186"/>
      <c r="M527" s="192"/>
      <c r="N527" s="193"/>
      <c r="O527" s="193"/>
      <c r="P527" s="193"/>
      <c r="Q527" s="193"/>
      <c r="R527" s="193"/>
      <c r="S527" s="193"/>
      <c r="T527" s="194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188" t="s">
        <v>152</v>
      </c>
      <c r="AU527" s="188" t="s">
        <v>81</v>
      </c>
      <c r="AV527" s="13" t="s">
        <v>81</v>
      </c>
      <c r="AW527" s="13" t="s">
        <v>34</v>
      </c>
      <c r="AX527" s="13" t="s">
        <v>79</v>
      </c>
      <c r="AY527" s="188" t="s">
        <v>143</v>
      </c>
    </row>
    <row r="528" s="13" customFormat="1">
      <c r="A528" s="13"/>
      <c r="B528" s="186"/>
      <c r="C528" s="13"/>
      <c r="D528" s="187" t="s">
        <v>152</v>
      </c>
      <c r="E528" s="13"/>
      <c r="F528" s="189" t="s">
        <v>903</v>
      </c>
      <c r="G528" s="13"/>
      <c r="H528" s="190">
        <v>53.597999999999999</v>
      </c>
      <c r="I528" s="191"/>
      <c r="J528" s="13"/>
      <c r="K528" s="13"/>
      <c r="L528" s="186"/>
      <c r="M528" s="192"/>
      <c r="N528" s="193"/>
      <c r="O528" s="193"/>
      <c r="P528" s="193"/>
      <c r="Q528" s="193"/>
      <c r="R528" s="193"/>
      <c r="S528" s="193"/>
      <c r="T528" s="194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188" t="s">
        <v>152</v>
      </c>
      <c r="AU528" s="188" t="s">
        <v>81</v>
      </c>
      <c r="AV528" s="13" t="s">
        <v>81</v>
      </c>
      <c r="AW528" s="13" t="s">
        <v>4</v>
      </c>
      <c r="AX528" s="13" t="s">
        <v>79</v>
      </c>
      <c r="AY528" s="188" t="s">
        <v>143</v>
      </c>
    </row>
    <row r="529" s="2" customFormat="1" ht="33" customHeight="1">
      <c r="A529" s="38"/>
      <c r="B529" s="172"/>
      <c r="C529" s="173" t="s">
        <v>904</v>
      </c>
      <c r="D529" s="173" t="s">
        <v>145</v>
      </c>
      <c r="E529" s="174" t="s">
        <v>905</v>
      </c>
      <c r="F529" s="175" t="s">
        <v>906</v>
      </c>
      <c r="G529" s="176" t="s">
        <v>148</v>
      </c>
      <c r="H529" s="177">
        <v>48.085000000000001</v>
      </c>
      <c r="I529" s="178"/>
      <c r="J529" s="179">
        <f>ROUND(I529*H529,2)</f>
        <v>0</v>
      </c>
      <c r="K529" s="175" t="s">
        <v>149</v>
      </c>
      <c r="L529" s="39"/>
      <c r="M529" s="180" t="s">
        <v>3</v>
      </c>
      <c r="N529" s="181" t="s">
        <v>43</v>
      </c>
      <c r="O529" s="72"/>
      <c r="P529" s="182">
        <f>O529*H529</f>
        <v>0</v>
      </c>
      <c r="Q529" s="182">
        <v>0</v>
      </c>
      <c r="R529" s="182">
        <f>Q529*H529</f>
        <v>0</v>
      </c>
      <c r="S529" s="182">
        <v>0</v>
      </c>
      <c r="T529" s="183">
        <f>S529*H529</f>
        <v>0</v>
      </c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R529" s="184" t="s">
        <v>222</v>
      </c>
      <c r="AT529" s="184" t="s">
        <v>145</v>
      </c>
      <c r="AU529" s="184" t="s">
        <v>81</v>
      </c>
      <c r="AY529" s="19" t="s">
        <v>143</v>
      </c>
      <c r="BE529" s="185">
        <f>IF(N529="základní",J529,0)</f>
        <v>0</v>
      </c>
      <c r="BF529" s="185">
        <f>IF(N529="snížená",J529,0)</f>
        <v>0</v>
      </c>
      <c r="BG529" s="185">
        <f>IF(N529="zákl. přenesená",J529,0)</f>
        <v>0</v>
      </c>
      <c r="BH529" s="185">
        <f>IF(N529="sníž. přenesená",J529,0)</f>
        <v>0</v>
      </c>
      <c r="BI529" s="185">
        <f>IF(N529="nulová",J529,0)</f>
        <v>0</v>
      </c>
      <c r="BJ529" s="19" t="s">
        <v>79</v>
      </c>
      <c r="BK529" s="185">
        <f>ROUND(I529*H529,2)</f>
        <v>0</v>
      </c>
      <c r="BL529" s="19" t="s">
        <v>222</v>
      </c>
      <c r="BM529" s="184" t="s">
        <v>907</v>
      </c>
    </row>
    <row r="530" s="13" customFormat="1">
      <c r="A530" s="13"/>
      <c r="B530" s="186"/>
      <c r="C530" s="13"/>
      <c r="D530" s="187" t="s">
        <v>152</v>
      </c>
      <c r="E530" s="188" t="s">
        <v>3</v>
      </c>
      <c r="F530" s="189" t="s">
        <v>886</v>
      </c>
      <c r="G530" s="13"/>
      <c r="H530" s="190">
        <v>6.2999999999999998</v>
      </c>
      <c r="I530" s="191"/>
      <c r="J530" s="13"/>
      <c r="K530" s="13"/>
      <c r="L530" s="186"/>
      <c r="M530" s="192"/>
      <c r="N530" s="193"/>
      <c r="O530" s="193"/>
      <c r="P530" s="193"/>
      <c r="Q530" s="193"/>
      <c r="R530" s="193"/>
      <c r="S530" s="193"/>
      <c r="T530" s="194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T530" s="188" t="s">
        <v>152</v>
      </c>
      <c r="AU530" s="188" t="s">
        <v>81</v>
      </c>
      <c r="AV530" s="13" t="s">
        <v>81</v>
      </c>
      <c r="AW530" s="13" t="s">
        <v>34</v>
      </c>
      <c r="AX530" s="13" t="s">
        <v>72</v>
      </c>
      <c r="AY530" s="188" t="s">
        <v>143</v>
      </c>
    </row>
    <row r="531" s="13" customFormat="1">
      <c r="A531" s="13"/>
      <c r="B531" s="186"/>
      <c r="C531" s="13"/>
      <c r="D531" s="187" t="s">
        <v>152</v>
      </c>
      <c r="E531" s="188" t="s">
        <v>3</v>
      </c>
      <c r="F531" s="189" t="s">
        <v>887</v>
      </c>
      <c r="G531" s="13"/>
      <c r="H531" s="190">
        <v>14.369999999999999</v>
      </c>
      <c r="I531" s="191"/>
      <c r="J531" s="13"/>
      <c r="K531" s="13"/>
      <c r="L531" s="186"/>
      <c r="M531" s="192"/>
      <c r="N531" s="193"/>
      <c r="O531" s="193"/>
      <c r="P531" s="193"/>
      <c r="Q531" s="193"/>
      <c r="R531" s="193"/>
      <c r="S531" s="193"/>
      <c r="T531" s="194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T531" s="188" t="s">
        <v>152</v>
      </c>
      <c r="AU531" s="188" t="s">
        <v>81</v>
      </c>
      <c r="AV531" s="13" t="s">
        <v>81</v>
      </c>
      <c r="AW531" s="13" t="s">
        <v>34</v>
      </c>
      <c r="AX531" s="13" t="s">
        <v>72</v>
      </c>
      <c r="AY531" s="188" t="s">
        <v>143</v>
      </c>
    </row>
    <row r="532" s="13" customFormat="1">
      <c r="A532" s="13"/>
      <c r="B532" s="186"/>
      <c r="C532" s="13"/>
      <c r="D532" s="187" t="s">
        <v>152</v>
      </c>
      <c r="E532" s="188" t="s">
        <v>3</v>
      </c>
      <c r="F532" s="189" t="s">
        <v>888</v>
      </c>
      <c r="G532" s="13"/>
      <c r="H532" s="190">
        <v>9.0999999999999996</v>
      </c>
      <c r="I532" s="191"/>
      <c r="J532" s="13"/>
      <c r="K532" s="13"/>
      <c r="L532" s="186"/>
      <c r="M532" s="192"/>
      <c r="N532" s="193"/>
      <c r="O532" s="193"/>
      <c r="P532" s="193"/>
      <c r="Q532" s="193"/>
      <c r="R532" s="193"/>
      <c r="S532" s="193"/>
      <c r="T532" s="194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188" t="s">
        <v>152</v>
      </c>
      <c r="AU532" s="188" t="s">
        <v>81</v>
      </c>
      <c r="AV532" s="13" t="s">
        <v>81</v>
      </c>
      <c r="AW532" s="13" t="s">
        <v>34</v>
      </c>
      <c r="AX532" s="13" t="s">
        <v>72</v>
      </c>
      <c r="AY532" s="188" t="s">
        <v>143</v>
      </c>
    </row>
    <row r="533" s="13" customFormat="1">
      <c r="A533" s="13"/>
      <c r="B533" s="186"/>
      <c r="C533" s="13"/>
      <c r="D533" s="187" t="s">
        <v>152</v>
      </c>
      <c r="E533" s="188" t="s">
        <v>3</v>
      </c>
      <c r="F533" s="189" t="s">
        <v>889</v>
      </c>
      <c r="G533" s="13"/>
      <c r="H533" s="190">
        <v>18.315000000000001</v>
      </c>
      <c r="I533" s="191"/>
      <c r="J533" s="13"/>
      <c r="K533" s="13"/>
      <c r="L533" s="186"/>
      <c r="M533" s="192"/>
      <c r="N533" s="193"/>
      <c r="O533" s="193"/>
      <c r="P533" s="193"/>
      <c r="Q533" s="193"/>
      <c r="R533" s="193"/>
      <c r="S533" s="193"/>
      <c r="T533" s="194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188" t="s">
        <v>152</v>
      </c>
      <c r="AU533" s="188" t="s">
        <v>81</v>
      </c>
      <c r="AV533" s="13" t="s">
        <v>81</v>
      </c>
      <c r="AW533" s="13" t="s">
        <v>34</v>
      </c>
      <c r="AX533" s="13" t="s">
        <v>72</v>
      </c>
      <c r="AY533" s="188" t="s">
        <v>143</v>
      </c>
    </row>
    <row r="534" s="15" customFormat="1">
      <c r="A534" s="15"/>
      <c r="B534" s="203"/>
      <c r="C534" s="15"/>
      <c r="D534" s="187" t="s">
        <v>152</v>
      </c>
      <c r="E534" s="204" t="s">
        <v>3</v>
      </c>
      <c r="F534" s="205" t="s">
        <v>265</v>
      </c>
      <c r="G534" s="15"/>
      <c r="H534" s="206">
        <v>48.084999999999994</v>
      </c>
      <c r="I534" s="207"/>
      <c r="J534" s="15"/>
      <c r="K534" s="15"/>
      <c r="L534" s="203"/>
      <c r="M534" s="208"/>
      <c r="N534" s="209"/>
      <c r="O534" s="209"/>
      <c r="P534" s="209"/>
      <c r="Q534" s="209"/>
      <c r="R534" s="209"/>
      <c r="S534" s="209"/>
      <c r="T534" s="210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T534" s="204" t="s">
        <v>152</v>
      </c>
      <c r="AU534" s="204" t="s">
        <v>81</v>
      </c>
      <c r="AV534" s="15" t="s">
        <v>150</v>
      </c>
      <c r="AW534" s="15" t="s">
        <v>34</v>
      </c>
      <c r="AX534" s="15" t="s">
        <v>79</v>
      </c>
      <c r="AY534" s="204" t="s">
        <v>143</v>
      </c>
    </row>
    <row r="535" s="2" customFormat="1">
      <c r="A535" s="38"/>
      <c r="B535" s="172"/>
      <c r="C535" s="173" t="s">
        <v>908</v>
      </c>
      <c r="D535" s="173" t="s">
        <v>145</v>
      </c>
      <c r="E535" s="174" t="s">
        <v>909</v>
      </c>
      <c r="F535" s="175" t="s">
        <v>910</v>
      </c>
      <c r="G535" s="176" t="s">
        <v>286</v>
      </c>
      <c r="H535" s="177">
        <v>3.2000000000000002</v>
      </c>
      <c r="I535" s="178"/>
      <c r="J535" s="179">
        <f>ROUND(I535*H535,2)</f>
        <v>0</v>
      </c>
      <c r="K535" s="175" t="s">
        <v>149</v>
      </c>
      <c r="L535" s="39"/>
      <c r="M535" s="180" t="s">
        <v>3</v>
      </c>
      <c r="N535" s="181" t="s">
        <v>43</v>
      </c>
      <c r="O535" s="72"/>
      <c r="P535" s="182">
        <f>O535*H535</f>
        <v>0</v>
      </c>
      <c r="Q535" s="182">
        <v>0.00097999999999999997</v>
      </c>
      <c r="R535" s="182">
        <f>Q535*H535</f>
        <v>0.0031359999999999999</v>
      </c>
      <c r="S535" s="182">
        <v>0</v>
      </c>
      <c r="T535" s="183">
        <f>S535*H535</f>
        <v>0</v>
      </c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R535" s="184" t="s">
        <v>222</v>
      </c>
      <c r="AT535" s="184" t="s">
        <v>145</v>
      </c>
      <c r="AU535" s="184" t="s">
        <v>81</v>
      </c>
      <c r="AY535" s="19" t="s">
        <v>143</v>
      </c>
      <c r="BE535" s="185">
        <f>IF(N535="základní",J535,0)</f>
        <v>0</v>
      </c>
      <c r="BF535" s="185">
        <f>IF(N535="snížená",J535,0)</f>
        <v>0</v>
      </c>
      <c r="BG535" s="185">
        <f>IF(N535="zákl. přenesená",J535,0)</f>
        <v>0</v>
      </c>
      <c r="BH535" s="185">
        <f>IF(N535="sníž. přenesená",J535,0)</f>
        <v>0</v>
      </c>
      <c r="BI535" s="185">
        <f>IF(N535="nulová",J535,0)</f>
        <v>0</v>
      </c>
      <c r="BJ535" s="19" t="s">
        <v>79</v>
      </c>
      <c r="BK535" s="185">
        <f>ROUND(I535*H535,2)</f>
        <v>0</v>
      </c>
      <c r="BL535" s="19" t="s">
        <v>222</v>
      </c>
      <c r="BM535" s="184" t="s">
        <v>911</v>
      </c>
    </row>
    <row r="536" s="13" customFormat="1">
      <c r="A536" s="13"/>
      <c r="B536" s="186"/>
      <c r="C536" s="13"/>
      <c r="D536" s="187" t="s">
        <v>152</v>
      </c>
      <c r="E536" s="188" t="s">
        <v>3</v>
      </c>
      <c r="F536" s="189" t="s">
        <v>912</v>
      </c>
      <c r="G536" s="13"/>
      <c r="H536" s="190">
        <v>3.2000000000000002</v>
      </c>
      <c r="I536" s="191"/>
      <c r="J536" s="13"/>
      <c r="K536" s="13"/>
      <c r="L536" s="186"/>
      <c r="M536" s="192"/>
      <c r="N536" s="193"/>
      <c r="O536" s="193"/>
      <c r="P536" s="193"/>
      <c r="Q536" s="193"/>
      <c r="R536" s="193"/>
      <c r="S536" s="193"/>
      <c r="T536" s="194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188" t="s">
        <v>152</v>
      </c>
      <c r="AU536" s="188" t="s">
        <v>81</v>
      </c>
      <c r="AV536" s="13" t="s">
        <v>81</v>
      </c>
      <c r="AW536" s="13" t="s">
        <v>34</v>
      </c>
      <c r="AX536" s="13" t="s">
        <v>79</v>
      </c>
      <c r="AY536" s="188" t="s">
        <v>143</v>
      </c>
    </row>
    <row r="537" s="2" customFormat="1">
      <c r="A537" s="38"/>
      <c r="B537" s="172"/>
      <c r="C537" s="173" t="s">
        <v>913</v>
      </c>
      <c r="D537" s="173" t="s">
        <v>145</v>
      </c>
      <c r="E537" s="174" t="s">
        <v>914</v>
      </c>
      <c r="F537" s="175" t="s">
        <v>915</v>
      </c>
      <c r="G537" s="176" t="s">
        <v>355</v>
      </c>
      <c r="H537" s="177">
        <v>1.016</v>
      </c>
      <c r="I537" s="178"/>
      <c r="J537" s="179">
        <f>ROUND(I537*H537,2)</f>
        <v>0</v>
      </c>
      <c r="K537" s="175" t="s">
        <v>149</v>
      </c>
      <c r="L537" s="39"/>
      <c r="M537" s="180" t="s">
        <v>3</v>
      </c>
      <c r="N537" s="181" t="s">
        <v>43</v>
      </c>
      <c r="O537" s="72"/>
      <c r="P537" s="182">
        <f>O537*H537</f>
        <v>0</v>
      </c>
      <c r="Q537" s="182">
        <v>0</v>
      </c>
      <c r="R537" s="182">
        <f>Q537*H537</f>
        <v>0</v>
      </c>
      <c r="S537" s="182">
        <v>0</v>
      </c>
      <c r="T537" s="183">
        <f>S537*H537</f>
        <v>0</v>
      </c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R537" s="184" t="s">
        <v>222</v>
      </c>
      <c r="AT537" s="184" t="s">
        <v>145</v>
      </c>
      <c r="AU537" s="184" t="s">
        <v>81</v>
      </c>
      <c r="AY537" s="19" t="s">
        <v>143</v>
      </c>
      <c r="BE537" s="185">
        <f>IF(N537="základní",J537,0)</f>
        <v>0</v>
      </c>
      <c r="BF537" s="185">
        <f>IF(N537="snížená",J537,0)</f>
        <v>0</v>
      </c>
      <c r="BG537" s="185">
        <f>IF(N537="zákl. přenesená",J537,0)</f>
        <v>0</v>
      </c>
      <c r="BH537" s="185">
        <f>IF(N537="sníž. přenesená",J537,0)</f>
        <v>0</v>
      </c>
      <c r="BI537" s="185">
        <f>IF(N537="nulová",J537,0)</f>
        <v>0</v>
      </c>
      <c r="BJ537" s="19" t="s">
        <v>79</v>
      </c>
      <c r="BK537" s="185">
        <f>ROUND(I537*H537,2)</f>
        <v>0</v>
      </c>
      <c r="BL537" s="19" t="s">
        <v>222</v>
      </c>
      <c r="BM537" s="184" t="s">
        <v>916</v>
      </c>
    </row>
    <row r="538" s="12" customFormat="1" ht="22.8" customHeight="1">
      <c r="A538" s="12"/>
      <c r="B538" s="159"/>
      <c r="C538" s="12"/>
      <c r="D538" s="160" t="s">
        <v>71</v>
      </c>
      <c r="E538" s="170" t="s">
        <v>917</v>
      </c>
      <c r="F538" s="170" t="s">
        <v>918</v>
      </c>
      <c r="G538" s="12"/>
      <c r="H538" s="12"/>
      <c r="I538" s="162"/>
      <c r="J538" s="171">
        <f>BK538</f>
        <v>0</v>
      </c>
      <c r="K538" s="12"/>
      <c r="L538" s="159"/>
      <c r="M538" s="164"/>
      <c r="N538" s="165"/>
      <c r="O538" s="165"/>
      <c r="P538" s="166">
        <f>SUM(P539:P588)</f>
        <v>0</v>
      </c>
      <c r="Q538" s="165"/>
      <c r="R538" s="166">
        <f>SUM(R539:R588)</f>
        <v>0.20775808999999998</v>
      </c>
      <c r="S538" s="165"/>
      <c r="T538" s="167">
        <f>SUM(T539:T588)</f>
        <v>0</v>
      </c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R538" s="160" t="s">
        <v>81</v>
      </c>
      <c r="AT538" s="168" t="s">
        <v>71</v>
      </c>
      <c r="AU538" s="168" t="s">
        <v>79</v>
      </c>
      <c r="AY538" s="160" t="s">
        <v>143</v>
      </c>
      <c r="BK538" s="169">
        <f>SUM(BK539:BK588)</f>
        <v>0</v>
      </c>
    </row>
    <row r="539" s="2" customFormat="1">
      <c r="A539" s="38"/>
      <c r="B539" s="172"/>
      <c r="C539" s="173" t="s">
        <v>919</v>
      </c>
      <c r="D539" s="173" t="s">
        <v>145</v>
      </c>
      <c r="E539" s="174" t="s">
        <v>920</v>
      </c>
      <c r="F539" s="175" t="s">
        <v>921</v>
      </c>
      <c r="G539" s="176" t="s">
        <v>148</v>
      </c>
      <c r="H539" s="177">
        <v>2.25</v>
      </c>
      <c r="I539" s="178"/>
      <c r="J539" s="179">
        <f>ROUND(I539*H539,2)</f>
        <v>0</v>
      </c>
      <c r="K539" s="175" t="s">
        <v>149</v>
      </c>
      <c r="L539" s="39"/>
      <c r="M539" s="180" t="s">
        <v>3</v>
      </c>
      <c r="N539" s="181" t="s">
        <v>43</v>
      </c>
      <c r="O539" s="72"/>
      <c r="P539" s="182">
        <f>O539*H539</f>
        <v>0</v>
      </c>
      <c r="Q539" s="182">
        <v>2.0000000000000002E-05</v>
      </c>
      <c r="R539" s="182">
        <f>Q539*H539</f>
        <v>4.5000000000000003E-05</v>
      </c>
      <c r="S539" s="182">
        <v>0</v>
      </c>
      <c r="T539" s="183">
        <f>S539*H539</f>
        <v>0</v>
      </c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R539" s="184" t="s">
        <v>222</v>
      </c>
      <c r="AT539" s="184" t="s">
        <v>145</v>
      </c>
      <c r="AU539" s="184" t="s">
        <v>81</v>
      </c>
      <c r="AY539" s="19" t="s">
        <v>143</v>
      </c>
      <c r="BE539" s="185">
        <f>IF(N539="základní",J539,0)</f>
        <v>0</v>
      </c>
      <c r="BF539" s="185">
        <f>IF(N539="snížená",J539,0)</f>
        <v>0</v>
      </c>
      <c r="BG539" s="185">
        <f>IF(N539="zákl. přenesená",J539,0)</f>
        <v>0</v>
      </c>
      <c r="BH539" s="185">
        <f>IF(N539="sníž. přenesená",J539,0)</f>
        <v>0</v>
      </c>
      <c r="BI539" s="185">
        <f>IF(N539="nulová",J539,0)</f>
        <v>0</v>
      </c>
      <c r="BJ539" s="19" t="s">
        <v>79</v>
      </c>
      <c r="BK539" s="185">
        <f>ROUND(I539*H539,2)</f>
        <v>0</v>
      </c>
      <c r="BL539" s="19" t="s">
        <v>222</v>
      </c>
      <c r="BM539" s="184" t="s">
        <v>922</v>
      </c>
    </row>
    <row r="540" s="13" customFormat="1">
      <c r="A540" s="13"/>
      <c r="B540" s="186"/>
      <c r="C540" s="13"/>
      <c r="D540" s="187" t="s">
        <v>152</v>
      </c>
      <c r="E540" s="188" t="s">
        <v>3</v>
      </c>
      <c r="F540" s="189" t="s">
        <v>923</v>
      </c>
      <c r="G540" s="13"/>
      <c r="H540" s="190">
        <v>2.25</v>
      </c>
      <c r="I540" s="191"/>
      <c r="J540" s="13"/>
      <c r="K540" s="13"/>
      <c r="L540" s="186"/>
      <c r="M540" s="192"/>
      <c r="N540" s="193"/>
      <c r="O540" s="193"/>
      <c r="P540" s="193"/>
      <c r="Q540" s="193"/>
      <c r="R540" s="193"/>
      <c r="S540" s="193"/>
      <c r="T540" s="194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188" t="s">
        <v>152</v>
      </c>
      <c r="AU540" s="188" t="s">
        <v>81</v>
      </c>
      <c r="AV540" s="13" t="s">
        <v>81</v>
      </c>
      <c r="AW540" s="13" t="s">
        <v>34</v>
      </c>
      <c r="AX540" s="13" t="s">
        <v>79</v>
      </c>
      <c r="AY540" s="188" t="s">
        <v>143</v>
      </c>
    </row>
    <row r="541" s="2" customFormat="1">
      <c r="A541" s="38"/>
      <c r="B541" s="172"/>
      <c r="C541" s="173" t="s">
        <v>924</v>
      </c>
      <c r="D541" s="173" t="s">
        <v>145</v>
      </c>
      <c r="E541" s="174" t="s">
        <v>925</v>
      </c>
      <c r="F541" s="175" t="s">
        <v>926</v>
      </c>
      <c r="G541" s="176" t="s">
        <v>148</v>
      </c>
      <c r="H541" s="177">
        <v>2.25</v>
      </c>
      <c r="I541" s="178"/>
      <c r="J541" s="179">
        <f>ROUND(I541*H541,2)</f>
        <v>0</v>
      </c>
      <c r="K541" s="175" t="s">
        <v>149</v>
      </c>
      <c r="L541" s="39"/>
      <c r="M541" s="180" t="s">
        <v>3</v>
      </c>
      <c r="N541" s="181" t="s">
        <v>43</v>
      </c>
      <c r="O541" s="72"/>
      <c r="P541" s="182">
        <f>O541*H541</f>
        <v>0</v>
      </c>
      <c r="Q541" s="182">
        <v>2.0000000000000002E-05</v>
      </c>
      <c r="R541" s="182">
        <f>Q541*H541</f>
        <v>4.5000000000000003E-05</v>
      </c>
      <c r="S541" s="182">
        <v>0</v>
      </c>
      <c r="T541" s="183">
        <f>S541*H541</f>
        <v>0</v>
      </c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R541" s="184" t="s">
        <v>222</v>
      </c>
      <c r="AT541" s="184" t="s">
        <v>145</v>
      </c>
      <c r="AU541" s="184" t="s">
        <v>81</v>
      </c>
      <c r="AY541" s="19" t="s">
        <v>143</v>
      </c>
      <c r="BE541" s="185">
        <f>IF(N541="základní",J541,0)</f>
        <v>0</v>
      </c>
      <c r="BF541" s="185">
        <f>IF(N541="snížená",J541,0)</f>
        <v>0</v>
      </c>
      <c r="BG541" s="185">
        <f>IF(N541="zákl. přenesená",J541,0)</f>
        <v>0</v>
      </c>
      <c r="BH541" s="185">
        <f>IF(N541="sníž. přenesená",J541,0)</f>
        <v>0</v>
      </c>
      <c r="BI541" s="185">
        <f>IF(N541="nulová",J541,0)</f>
        <v>0</v>
      </c>
      <c r="BJ541" s="19" t="s">
        <v>79</v>
      </c>
      <c r="BK541" s="185">
        <f>ROUND(I541*H541,2)</f>
        <v>0</v>
      </c>
      <c r="BL541" s="19" t="s">
        <v>222</v>
      </c>
      <c r="BM541" s="184" t="s">
        <v>927</v>
      </c>
    </row>
    <row r="542" s="13" customFormat="1">
      <c r="A542" s="13"/>
      <c r="B542" s="186"/>
      <c r="C542" s="13"/>
      <c r="D542" s="187" t="s">
        <v>152</v>
      </c>
      <c r="E542" s="188" t="s">
        <v>3</v>
      </c>
      <c r="F542" s="189" t="s">
        <v>923</v>
      </c>
      <c r="G542" s="13"/>
      <c r="H542" s="190">
        <v>2.25</v>
      </c>
      <c r="I542" s="191"/>
      <c r="J542" s="13"/>
      <c r="K542" s="13"/>
      <c r="L542" s="186"/>
      <c r="M542" s="192"/>
      <c r="N542" s="193"/>
      <c r="O542" s="193"/>
      <c r="P542" s="193"/>
      <c r="Q542" s="193"/>
      <c r="R542" s="193"/>
      <c r="S542" s="193"/>
      <c r="T542" s="194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188" t="s">
        <v>152</v>
      </c>
      <c r="AU542" s="188" t="s">
        <v>81</v>
      </c>
      <c r="AV542" s="13" t="s">
        <v>81</v>
      </c>
      <c r="AW542" s="13" t="s">
        <v>34</v>
      </c>
      <c r="AX542" s="13" t="s">
        <v>79</v>
      </c>
      <c r="AY542" s="188" t="s">
        <v>143</v>
      </c>
    </row>
    <row r="543" s="2" customFormat="1">
      <c r="A543" s="38"/>
      <c r="B543" s="172"/>
      <c r="C543" s="173" t="s">
        <v>928</v>
      </c>
      <c r="D543" s="173" t="s">
        <v>145</v>
      </c>
      <c r="E543" s="174" t="s">
        <v>929</v>
      </c>
      <c r="F543" s="175" t="s">
        <v>930</v>
      </c>
      <c r="G543" s="176" t="s">
        <v>148</v>
      </c>
      <c r="H543" s="177">
        <v>4.5</v>
      </c>
      <c r="I543" s="178"/>
      <c r="J543" s="179">
        <f>ROUND(I543*H543,2)</f>
        <v>0</v>
      </c>
      <c r="K543" s="175" t="s">
        <v>149</v>
      </c>
      <c r="L543" s="39"/>
      <c r="M543" s="180" t="s">
        <v>3</v>
      </c>
      <c r="N543" s="181" t="s">
        <v>43</v>
      </c>
      <c r="O543" s="72"/>
      <c r="P543" s="182">
        <f>O543*H543</f>
        <v>0</v>
      </c>
      <c r="Q543" s="182">
        <v>0.00012</v>
      </c>
      <c r="R543" s="182">
        <f>Q543*H543</f>
        <v>0.00054000000000000001</v>
      </c>
      <c r="S543" s="182">
        <v>0</v>
      </c>
      <c r="T543" s="183">
        <f>S543*H543</f>
        <v>0</v>
      </c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R543" s="184" t="s">
        <v>222</v>
      </c>
      <c r="AT543" s="184" t="s">
        <v>145</v>
      </c>
      <c r="AU543" s="184" t="s">
        <v>81</v>
      </c>
      <c r="AY543" s="19" t="s">
        <v>143</v>
      </c>
      <c r="BE543" s="185">
        <f>IF(N543="základní",J543,0)</f>
        <v>0</v>
      </c>
      <c r="BF543" s="185">
        <f>IF(N543="snížená",J543,0)</f>
        <v>0</v>
      </c>
      <c r="BG543" s="185">
        <f>IF(N543="zákl. přenesená",J543,0)</f>
        <v>0</v>
      </c>
      <c r="BH543" s="185">
        <f>IF(N543="sníž. přenesená",J543,0)</f>
        <v>0</v>
      </c>
      <c r="BI543" s="185">
        <f>IF(N543="nulová",J543,0)</f>
        <v>0</v>
      </c>
      <c r="BJ543" s="19" t="s">
        <v>79</v>
      </c>
      <c r="BK543" s="185">
        <f>ROUND(I543*H543,2)</f>
        <v>0</v>
      </c>
      <c r="BL543" s="19" t="s">
        <v>222</v>
      </c>
      <c r="BM543" s="184" t="s">
        <v>931</v>
      </c>
    </row>
    <row r="544" s="13" customFormat="1">
      <c r="A544" s="13"/>
      <c r="B544" s="186"/>
      <c r="C544" s="13"/>
      <c r="D544" s="187" t="s">
        <v>152</v>
      </c>
      <c r="E544" s="188" t="s">
        <v>3</v>
      </c>
      <c r="F544" s="189" t="s">
        <v>932</v>
      </c>
      <c r="G544" s="13"/>
      <c r="H544" s="190">
        <v>4.5</v>
      </c>
      <c r="I544" s="191"/>
      <c r="J544" s="13"/>
      <c r="K544" s="13"/>
      <c r="L544" s="186"/>
      <c r="M544" s="192"/>
      <c r="N544" s="193"/>
      <c r="O544" s="193"/>
      <c r="P544" s="193"/>
      <c r="Q544" s="193"/>
      <c r="R544" s="193"/>
      <c r="S544" s="193"/>
      <c r="T544" s="194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188" t="s">
        <v>152</v>
      </c>
      <c r="AU544" s="188" t="s">
        <v>81</v>
      </c>
      <c r="AV544" s="13" t="s">
        <v>81</v>
      </c>
      <c r="AW544" s="13" t="s">
        <v>34</v>
      </c>
      <c r="AX544" s="13" t="s">
        <v>79</v>
      </c>
      <c r="AY544" s="188" t="s">
        <v>143</v>
      </c>
    </row>
    <row r="545" s="2" customFormat="1">
      <c r="A545" s="38"/>
      <c r="B545" s="172"/>
      <c r="C545" s="173" t="s">
        <v>933</v>
      </c>
      <c r="D545" s="173" t="s">
        <v>145</v>
      </c>
      <c r="E545" s="174" t="s">
        <v>934</v>
      </c>
      <c r="F545" s="175" t="s">
        <v>935</v>
      </c>
      <c r="G545" s="176" t="s">
        <v>148</v>
      </c>
      <c r="H545" s="177">
        <v>142.96000000000001</v>
      </c>
      <c r="I545" s="178"/>
      <c r="J545" s="179">
        <f>ROUND(I545*H545,2)</f>
        <v>0</v>
      </c>
      <c r="K545" s="175" t="s">
        <v>149</v>
      </c>
      <c r="L545" s="39"/>
      <c r="M545" s="180" t="s">
        <v>3</v>
      </c>
      <c r="N545" s="181" t="s">
        <v>43</v>
      </c>
      <c r="O545" s="72"/>
      <c r="P545" s="182">
        <f>O545*H545</f>
        <v>0</v>
      </c>
      <c r="Q545" s="182">
        <v>0.00025000000000000001</v>
      </c>
      <c r="R545" s="182">
        <f>Q545*H545</f>
        <v>0.035740000000000001</v>
      </c>
      <c r="S545" s="182">
        <v>0</v>
      </c>
      <c r="T545" s="183">
        <f>S545*H545</f>
        <v>0</v>
      </c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R545" s="184" t="s">
        <v>222</v>
      </c>
      <c r="AT545" s="184" t="s">
        <v>145</v>
      </c>
      <c r="AU545" s="184" t="s">
        <v>81</v>
      </c>
      <c r="AY545" s="19" t="s">
        <v>143</v>
      </c>
      <c r="BE545" s="185">
        <f>IF(N545="základní",J545,0)</f>
        <v>0</v>
      </c>
      <c r="BF545" s="185">
        <f>IF(N545="snížená",J545,0)</f>
        <v>0</v>
      </c>
      <c r="BG545" s="185">
        <f>IF(N545="zákl. přenesená",J545,0)</f>
        <v>0</v>
      </c>
      <c r="BH545" s="185">
        <f>IF(N545="sníž. přenesená",J545,0)</f>
        <v>0</v>
      </c>
      <c r="BI545" s="185">
        <f>IF(N545="nulová",J545,0)</f>
        <v>0</v>
      </c>
      <c r="BJ545" s="19" t="s">
        <v>79</v>
      </c>
      <c r="BK545" s="185">
        <f>ROUND(I545*H545,2)</f>
        <v>0</v>
      </c>
      <c r="BL545" s="19" t="s">
        <v>222</v>
      </c>
      <c r="BM545" s="184" t="s">
        <v>936</v>
      </c>
    </row>
    <row r="546" s="13" customFormat="1">
      <c r="A546" s="13"/>
      <c r="B546" s="186"/>
      <c r="C546" s="13"/>
      <c r="D546" s="187" t="s">
        <v>152</v>
      </c>
      <c r="E546" s="188" t="s">
        <v>3</v>
      </c>
      <c r="F546" s="189" t="s">
        <v>407</v>
      </c>
      <c r="G546" s="13"/>
      <c r="H546" s="190">
        <v>126</v>
      </c>
      <c r="I546" s="191"/>
      <c r="J546" s="13"/>
      <c r="K546" s="13"/>
      <c r="L546" s="186"/>
      <c r="M546" s="192"/>
      <c r="N546" s="193"/>
      <c r="O546" s="193"/>
      <c r="P546" s="193"/>
      <c r="Q546" s="193"/>
      <c r="R546" s="193"/>
      <c r="S546" s="193"/>
      <c r="T546" s="194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188" t="s">
        <v>152</v>
      </c>
      <c r="AU546" s="188" t="s">
        <v>81</v>
      </c>
      <c r="AV546" s="13" t="s">
        <v>81</v>
      </c>
      <c r="AW546" s="13" t="s">
        <v>34</v>
      </c>
      <c r="AX546" s="13" t="s">
        <v>72</v>
      </c>
      <c r="AY546" s="188" t="s">
        <v>143</v>
      </c>
    </row>
    <row r="547" s="13" customFormat="1">
      <c r="A547" s="13"/>
      <c r="B547" s="186"/>
      <c r="C547" s="13"/>
      <c r="D547" s="187" t="s">
        <v>152</v>
      </c>
      <c r="E547" s="188" t="s">
        <v>3</v>
      </c>
      <c r="F547" s="189" t="s">
        <v>937</v>
      </c>
      <c r="G547" s="13"/>
      <c r="H547" s="190">
        <v>16.960000000000001</v>
      </c>
      <c r="I547" s="191"/>
      <c r="J547" s="13"/>
      <c r="K547" s="13"/>
      <c r="L547" s="186"/>
      <c r="M547" s="192"/>
      <c r="N547" s="193"/>
      <c r="O547" s="193"/>
      <c r="P547" s="193"/>
      <c r="Q547" s="193"/>
      <c r="R547" s="193"/>
      <c r="S547" s="193"/>
      <c r="T547" s="194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188" t="s">
        <v>152</v>
      </c>
      <c r="AU547" s="188" t="s">
        <v>81</v>
      </c>
      <c r="AV547" s="13" t="s">
        <v>81</v>
      </c>
      <c r="AW547" s="13" t="s">
        <v>34</v>
      </c>
      <c r="AX547" s="13" t="s">
        <v>72</v>
      </c>
      <c r="AY547" s="188" t="s">
        <v>143</v>
      </c>
    </row>
    <row r="548" s="15" customFormat="1">
      <c r="A548" s="15"/>
      <c r="B548" s="203"/>
      <c r="C548" s="15"/>
      <c r="D548" s="187" t="s">
        <v>152</v>
      </c>
      <c r="E548" s="204" t="s">
        <v>3</v>
      </c>
      <c r="F548" s="205" t="s">
        <v>247</v>
      </c>
      <c r="G548" s="15"/>
      <c r="H548" s="206">
        <v>142.96000000000001</v>
      </c>
      <c r="I548" s="207"/>
      <c r="J548" s="15"/>
      <c r="K548" s="15"/>
      <c r="L548" s="203"/>
      <c r="M548" s="208"/>
      <c r="N548" s="209"/>
      <c r="O548" s="209"/>
      <c r="P548" s="209"/>
      <c r="Q548" s="209"/>
      <c r="R548" s="209"/>
      <c r="S548" s="209"/>
      <c r="T548" s="210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04" t="s">
        <v>152</v>
      </c>
      <c r="AU548" s="204" t="s">
        <v>81</v>
      </c>
      <c r="AV548" s="15" t="s">
        <v>150</v>
      </c>
      <c r="AW548" s="15" t="s">
        <v>34</v>
      </c>
      <c r="AX548" s="15" t="s">
        <v>79</v>
      </c>
      <c r="AY548" s="204" t="s">
        <v>143</v>
      </c>
    </row>
    <row r="549" s="2" customFormat="1">
      <c r="A549" s="38"/>
      <c r="B549" s="172"/>
      <c r="C549" s="173" t="s">
        <v>938</v>
      </c>
      <c r="D549" s="173" t="s">
        <v>145</v>
      </c>
      <c r="E549" s="174" t="s">
        <v>939</v>
      </c>
      <c r="F549" s="175" t="s">
        <v>940</v>
      </c>
      <c r="G549" s="176" t="s">
        <v>148</v>
      </c>
      <c r="H549" s="177">
        <v>46.728000000000002</v>
      </c>
      <c r="I549" s="178"/>
      <c r="J549" s="179">
        <f>ROUND(I549*H549,2)</f>
        <v>0</v>
      </c>
      <c r="K549" s="175" t="s">
        <v>149</v>
      </c>
      <c r="L549" s="39"/>
      <c r="M549" s="180" t="s">
        <v>3</v>
      </c>
      <c r="N549" s="181" t="s">
        <v>43</v>
      </c>
      <c r="O549" s="72"/>
      <c r="P549" s="182">
        <f>O549*H549</f>
        <v>0</v>
      </c>
      <c r="Q549" s="182">
        <v>0</v>
      </c>
      <c r="R549" s="182">
        <f>Q549*H549</f>
        <v>0</v>
      </c>
      <c r="S549" s="182">
        <v>0</v>
      </c>
      <c r="T549" s="183">
        <f>S549*H549</f>
        <v>0</v>
      </c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R549" s="184" t="s">
        <v>222</v>
      </c>
      <c r="AT549" s="184" t="s">
        <v>145</v>
      </c>
      <c r="AU549" s="184" t="s">
        <v>81</v>
      </c>
      <c r="AY549" s="19" t="s">
        <v>143</v>
      </c>
      <c r="BE549" s="185">
        <f>IF(N549="základní",J549,0)</f>
        <v>0</v>
      </c>
      <c r="BF549" s="185">
        <f>IF(N549="snížená",J549,0)</f>
        <v>0</v>
      </c>
      <c r="BG549" s="185">
        <f>IF(N549="zákl. přenesená",J549,0)</f>
        <v>0</v>
      </c>
      <c r="BH549" s="185">
        <f>IF(N549="sníž. přenesená",J549,0)</f>
        <v>0</v>
      </c>
      <c r="BI549" s="185">
        <f>IF(N549="nulová",J549,0)</f>
        <v>0</v>
      </c>
      <c r="BJ549" s="19" t="s">
        <v>79</v>
      </c>
      <c r="BK549" s="185">
        <f>ROUND(I549*H549,2)</f>
        <v>0</v>
      </c>
      <c r="BL549" s="19" t="s">
        <v>222</v>
      </c>
      <c r="BM549" s="184" t="s">
        <v>941</v>
      </c>
    </row>
    <row r="550" s="13" customFormat="1">
      <c r="A550" s="13"/>
      <c r="B550" s="186"/>
      <c r="C550" s="13"/>
      <c r="D550" s="187" t="s">
        <v>152</v>
      </c>
      <c r="E550" s="188" t="s">
        <v>3</v>
      </c>
      <c r="F550" s="189" t="s">
        <v>942</v>
      </c>
      <c r="G550" s="13"/>
      <c r="H550" s="190">
        <v>26.928000000000001</v>
      </c>
      <c r="I550" s="191"/>
      <c r="J550" s="13"/>
      <c r="K550" s="13"/>
      <c r="L550" s="186"/>
      <c r="M550" s="192"/>
      <c r="N550" s="193"/>
      <c r="O550" s="193"/>
      <c r="P550" s="193"/>
      <c r="Q550" s="193"/>
      <c r="R550" s="193"/>
      <c r="S550" s="193"/>
      <c r="T550" s="194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188" t="s">
        <v>152</v>
      </c>
      <c r="AU550" s="188" t="s">
        <v>81</v>
      </c>
      <c r="AV550" s="13" t="s">
        <v>81</v>
      </c>
      <c r="AW550" s="13" t="s">
        <v>34</v>
      </c>
      <c r="AX550" s="13" t="s">
        <v>72</v>
      </c>
      <c r="AY550" s="188" t="s">
        <v>143</v>
      </c>
    </row>
    <row r="551" s="13" customFormat="1">
      <c r="A551" s="13"/>
      <c r="B551" s="186"/>
      <c r="C551" s="13"/>
      <c r="D551" s="187" t="s">
        <v>152</v>
      </c>
      <c r="E551" s="188" t="s">
        <v>3</v>
      </c>
      <c r="F551" s="189" t="s">
        <v>81</v>
      </c>
      <c r="G551" s="13"/>
      <c r="H551" s="190">
        <v>2</v>
      </c>
      <c r="I551" s="191"/>
      <c r="J551" s="13"/>
      <c r="K551" s="13"/>
      <c r="L551" s="186"/>
      <c r="M551" s="192"/>
      <c r="N551" s="193"/>
      <c r="O551" s="193"/>
      <c r="P551" s="193"/>
      <c r="Q551" s="193"/>
      <c r="R551" s="193"/>
      <c r="S551" s="193"/>
      <c r="T551" s="194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188" t="s">
        <v>152</v>
      </c>
      <c r="AU551" s="188" t="s">
        <v>81</v>
      </c>
      <c r="AV551" s="13" t="s">
        <v>81</v>
      </c>
      <c r="AW551" s="13" t="s">
        <v>34</v>
      </c>
      <c r="AX551" s="13" t="s">
        <v>72</v>
      </c>
      <c r="AY551" s="188" t="s">
        <v>143</v>
      </c>
    </row>
    <row r="552" s="13" customFormat="1">
      <c r="A552" s="13"/>
      <c r="B552" s="186"/>
      <c r="C552" s="13"/>
      <c r="D552" s="187" t="s">
        <v>152</v>
      </c>
      <c r="E552" s="188" t="s">
        <v>3</v>
      </c>
      <c r="F552" s="189" t="s">
        <v>943</v>
      </c>
      <c r="G552" s="13"/>
      <c r="H552" s="190">
        <v>3.2999999999999998</v>
      </c>
      <c r="I552" s="191"/>
      <c r="J552" s="13"/>
      <c r="K552" s="13"/>
      <c r="L552" s="186"/>
      <c r="M552" s="192"/>
      <c r="N552" s="193"/>
      <c r="O552" s="193"/>
      <c r="P552" s="193"/>
      <c r="Q552" s="193"/>
      <c r="R552" s="193"/>
      <c r="S552" s="193"/>
      <c r="T552" s="194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188" t="s">
        <v>152</v>
      </c>
      <c r="AU552" s="188" t="s">
        <v>81</v>
      </c>
      <c r="AV552" s="13" t="s">
        <v>81</v>
      </c>
      <c r="AW552" s="13" t="s">
        <v>34</v>
      </c>
      <c r="AX552" s="13" t="s">
        <v>72</v>
      </c>
      <c r="AY552" s="188" t="s">
        <v>143</v>
      </c>
    </row>
    <row r="553" s="13" customFormat="1">
      <c r="A553" s="13"/>
      <c r="B553" s="186"/>
      <c r="C553" s="13"/>
      <c r="D553" s="187" t="s">
        <v>152</v>
      </c>
      <c r="E553" s="188" t="s">
        <v>3</v>
      </c>
      <c r="F553" s="189" t="s">
        <v>944</v>
      </c>
      <c r="G553" s="13"/>
      <c r="H553" s="190">
        <v>14.5</v>
      </c>
      <c r="I553" s="191"/>
      <c r="J553" s="13"/>
      <c r="K553" s="13"/>
      <c r="L553" s="186"/>
      <c r="M553" s="192"/>
      <c r="N553" s="193"/>
      <c r="O553" s="193"/>
      <c r="P553" s="193"/>
      <c r="Q553" s="193"/>
      <c r="R553" s="193"/>
      <c r="S553" s="193"/>
      <c r="T553" s="194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T553" s="188" t="s">
        <v>152</v>
      </c>
      <c r="AU553" s="188" t="s">
        <v>81</v>
      </c>
      <c r="AV553" s="13" t="s">
        <v>81</v>
      </c>
      <c r="AW553" s="13" t="s">
        <v>34</v>
      </c>
      <c r="AX553" s="13" t="s">
        <v>72</v>
      </c>
      <c r="AY553" s="188" t="s">
        <v>143</v>
      </c>
    </row>
    <row r="554" s="15" customFormat="1">
      <c r="A554" s="15"/>
      <c r="B554" s="203"/>
      <c r="C554" s="15"/>
      <c r="D554" s="187" t="s">
        <v>152</v>
      </c>
      <c r="E554" s="204" t="s">
        <v>3</v>
      </c>
      <c r="F554" s="205" t="s">
        <v>945</v>
      </c>
      <c r="G554" s="15"/>
      <c r="H554" s="206">
        <v>46.728000000000002</v>
      </c>
      <c r="I554" s="207"/>
      <c r="J554" s="15"/>
      <c r="K554" s="15"/>
      <c r="L554" s="203"/>
      <c r="M554" s="208"/>
      <c r="N554" s="209"/>
      <c r="O554" s="209"/>
      <c r="P554" s="209"/>
      <c r="Q554" s="209"/>
      <c r="R554" s="209"/>
      <c r="S554" s="209"/>
      <c r="T554" s="210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04" t="s">
        <v>152</v>
      </c>
      <c r="AU554" s="204" t="s">
        <v>81</v>
      </c>
      <c r="AV554" s="15" t="s">
        <v>150</v>
      </c>
      <c r="AW554" s="15" t="s">
        <v>34</v>
      </c>
      <c r="AX554" s="15" t="s">
        <v>79</v>
      </c>
      <c r="AY554" s="204" t="s">
        <v>143</v>
      </c>
    </row>
    <row r="555" s="2" customFormat="1">
      <c r="A555" s="38"/>
      <c r="B555" s="172"/>
      <c r="C555" s="173" t="s">
        <v>946</v>
      </c>
      <c r="D555" s="173" t="s">
        <v>145</v>
      </c>
      <c r="E555" s="174" t="s">
        <v>947</v>
      </c>
      <c r="F555" s="175" t="s">
        <v>948</v>
      </c>
      <c r="G555" s="176" t="s">
        <v>148</v>
      </c>
      <c r="H555" s="177">
        <v>46.728000000000002</v>
      </c>
      <c r="I555" s="178"/>
      <c r="J555" s="179">
        <f>ROUND(I555*H555,2)</f>
        <v>0</v>
      </c>
      <c r="K555" s="175" t="s">
        <v>149</v>
      </c>
      <c r="L555" s="39"/>
      <c r="M555" s="180" t="s">
        <v>3</v>
      </c>
      <c r="N555" s="181" t="s">
        <v>43</v>
      </c>
      <c r="O555" s="72"/>
      <c r="P555" s="182">
        <f>O555*H555</f>
        <v>0</v>
      </c>
      <c r="Q555" s="182">
        <v>0.00013999999999999999</v>
      </c>
      <c r="R555" s="182">
        <f>Q555*H555</f>
        <v>0.0065419199999999997</v>
      </c>
      <c r="S555" s="182">
        <v>0</v>
      </c>
      <c r="T555" s="183">
        <f>S555*H555</f>
        <v>0</v>
      </c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R555" s="184" t="s">
        <v>222</v>
      </c>
      <c r="AT555" s="184" t="s">
        <v>145</v>
      </c>
      <c r="AU555" s="184" t="s">
        <v>81</v>
      </c>
      <c r="AY555" s="19" t="s">
        <v>143</v>
      </c>
      <c r="BE555" s="185">
        <f>IF(N555="základní",J555,0)</f>
        <v>0</v>
      </c>
      <c r="BF555" s="185">
        <f>IF(N555="snížená",J555,0)</f>
        <v>0</v>
      </c>
      <c r="BG555" s="185">
        <f>IF(N555="zákl. přenesená",J555,0)</f>
        <v>0</v>
      </c>
      <c r="BH555" s="185">
        <f>IF(N555="sníž. přenesená",J555,0)</f>
        <v>0</v>
      </c>
      <c r="BI555" s="185">
        <f>IF(N555="nulová",J555,0)</f>
        <v>0</v>
      </c>
      <c r="BJ555" s="19" t="s">
        <v>79</v>
      </c>
      <c r="BK555" s="185">
        <f>ROUND(I555*H555,2)</f>
        <v>0</v>
      </c>
      <c r="BL555" s="19" t="s">
        <v>222</v>
      </c>
      <c r="BM555" s="184" t="s">
        <v>949</v>
      </c>
    </row>
    <row r="556" s="13" customFormat="1">
      <c r="A556" s="13"/>
      <c r="B556" s="186"/>
      <c r="C556" s="13"/>
      <c r="D556" s="187" t="s">
        <v>152</v>
      </c>
      <c r="E556" s="188" t="s">
        <v>3</v>
      </c>
      <c r="F556" s="189" t="s">
        <v>942</v>
      </c>
      <c r="G556" s="13"/>
      <c r="H556" s="190">
        <v>26.928000000000001</v>
      </c>
      <c r="I556" s="191"/>
      <c r="J556" s="13"/>
      <c r="K556" s="13"/>
      <c r="L556" s="186"/>
      <c r="M556" s="192"/>
      <c r="N556" s="193"/>
      <c r="O556" s="193"/>
      <c r="P556" s="193"/>
      <c r="Q556" s="193"/>
      <c r="R556" s="193"/>
      <c r="S556" s="193"/>
      <c r="T556" s="194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T556" s="188" t="s">
        <v>152</v>
      </c>
      <c r="AU556" s="188" t="s">
        <v>81</v>
      </c>
      <c r="AV556" s="13" t="s">
        <v>81</v>
      </c>
      <c r="AW556" s="13" t="s">
        <v>34</v>
      </c>
      <c r="AX556" s="13" t="s">
        <v>72</v>
      </c>
      <c r="AY556" s="188" t="s">
        <v>143</v>
      </c>
    </row>
    <row r="557" s="13" customFormat="1">
      <c r="A557" s="13"/>
      <c r="B557" s="186"/>
      <c r="C557" s="13"/>
      <c r="D557" s="187" t="s">
        <v>152</v>
      </c>
      <c r="E557" s="188" t="s">
        <v>3</v>
      </c>
      <c r="F557" s="189" t="s">
        <v>81</v>
      </c>
      <c r="G557" s="13"/>
      <c r="H557" s="190">
        <v>2</v>
      </c>
      <c r="I557" s="191"/>
      <c r="J557" s="13"/>
      <c r="K557" s="13"/>
      <c r="L557" s="186"/>
      <c r="M557" s="192"/>
      <c r="N557" s="193"/>
      <c r="O557" s="193"/>
      <c r="P557" s="193"/>
      <c r="Q557" s="193"/>
      <c r="R557" s="193"/>
      <c r="S557" s="193"/>
      <c r="T557" s="194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188" t="s">
        <v>152</v>
      </c>
      <c r="AU557" s="188" t="s">
        <v>81</v>
      </c>
      <c r="AV557" s="13" t="s">
        <v>81</v>
      </c>
      <c r="AW557" s="13" t="s">
        <v>34</v>
      </c>
      <c r="AX557" s="13" t="s">
        <v>72</v>
      </c>
      <c r="AY557" s="188" t="s">
        <v>143</v>
      </c>
    </row>
    <row r="558" s="13" customFormat="1">
      <c r="A558" s="13"/>
      <c r="B558" s="186"/>
      <c r="C558" s="13"/>
      <c r="D558" s="187" t="s">
        <v>152</v>
      </c>
      <c r="E558" s="188" t="s">
        <v>3</v>
      </c>
      <c r="F558" s="189" t="s">
        <v>943</v>
      </c>
      <c r="G558" s="13"/>
      <c r="H558" s="190">
        <v>3.2999999999999998</v>
      </c>
      <c r="I558" s="191"/>
      <c r="J558" s="13"/>
      <c r="K558" s="13"/>
      <c r="L558" s="186"/>
      <c r="M558" s="192"/>
      <c r="N558" s="193"/>
      <c r="O558" s="193"/>
      <c r="P558" s="193"/>
      <c r="Q558" s="193"/>
      <c r="R558" s="193"/>
      <c r="S558" s="193"/>
      <c r="T558" s="194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188" t="s">
        <v>152</v>
      </c>
      <c r="AU558" s="188" t="s">
        <v>81</v>
      </c>
      <c r="AV558" s="13" t="s">
        <v>81</v>
      </c>
      <c r="AW558" s="13" t="s">
        <v>34</v>
      </c>
      <c r="AX558" s="13" t="s">
        <v>72</v>
      </c>
      <c r="AY558" s="188" t="s">
        <v>143</v>
      </c>
    </row>
    <row r="559" s="13" customFormat="1">
      <c r="A559" s="13"/>
      <c r="B559" s="186"/>
      <c r="C559" s="13"/>
      <c r="D559" s="187" t="s">
        <v>152</v>
      </c>
      <c r="E559" s="188" t="s">
        <v>3</v>
      </c>
      <c r="F559" s="189" t="s">
        <v>944</v>
      </c>
      <c r="G559" s="13"/>
      <c r="H559" s="190">
        <v>14.5</v>
      </c>
      <c r="I559" s="191"/>
      <c r="J559" s="13"/>
      <c r="K559" s="13"/>
      <c r="L559" s="186"/>
      <c r="M559" s="192"/>
      <c r="N559" s="193"/>
      <c r="O559" s="193"/>
      <c r="P559" s="193"/>
      <c r="Q559" s="193"/>
      <c r="R559" s="193"/>
      <c r="S559" s="193"/>
      <c r="T559" s="194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188" t="s">
        <v>152</v>
      </c>
      <c r="AU559" s="188" t="s">
        <v>81</v>
      </c>
      <c r="AV559" s="13" t="s">
        <v>81</v>
      </c>
      <c r="AW559" s="13" t="s">
        <v>34</v>
      </c>
      <c r="AX559" s="13" t="s">
        <v>72</v>
      </c>
      <c r="AY559" s="188" t="s">
        <v>143</v>
      </c>
    </row>
    <row r="560" s="15" customFormat="1">
      <c r="A560" s="15"/>
      <c r="B560" s="203"/>
      <c r="C560" s="15"/>
      <c r="D560" s="187" t="s">
        <v>152</v>
      </c>
      <c r="E560" s="204" t="s">
        <v>3</v>
      </c>
      <c r="F560" s="205" t="s">
        <v>945</v>
      </c>
      <c r="G560" s="15"/>
      <c r="H560" s="206">
        <v>46.728000000000002</v>
      </c>
      <c r="I560" s="207"/>
      <c r="J560" s="15"/>
      <c r="K560" s="15"/>
      <c r="L560" s="203"/>
      <c r="M560" s="208"/>
      <c r="N560" s="209"/>
      <c r="O560" s="209"/>
      <c r="P560" s="209"/>
      <c r="Q560" s="209"/>
      <c r="R560" s="209"/>
      <c r="S560" s="209"/>
      <c r="T560" s="210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T560" s="204" t="s">
        <v>152</v>
      </c>
      <c r="AU560" s="204" t="s">
        <v>81</v>
      </c>
      <c r="AV560" s="15" t="s">
        <v>150</v>
      </c>
      <c r="AW560" s="15" t="s">
        <v>34</v>
      </c>
      <c r="AX560" s="15" t="s">
        <v>79</v>
      </c>
      <c r="AY560" s="204" t="s">
        <v>143</v>
      </c>
    </row>
    <row r="561" s="2" customFormat="1">
      <c r="A561" s="38"/>
      <c r="B561" s="172"/>
      <c r="C561" s="173" t="s">
        <v>950</v>
      </c>
      <c r="D561" s="173" t="s">
        <v>145</v>
      </c>
      <c r="E561" s="174" t="s">
        <v>951</v>
      </c>
      <c r="F561" s="175" t="s">
        <v>952</v>
      </c>
      <c r="G561" s="176" t="s">
        <v>148</v>
      </c>
      <c r="H561" s="177">
        <v>46.728000000000002</v>
      </c>
      <c r="I561" s="178"/>
      <c r="J561" s="179">
        <f>ROUND(I561*H561,2)</f>
        <v>0</v>
      </c>
      <c r="K561" s="175" t="s">
        <v>149</v>
      </c>
      <c r="L561" s="39"/>
      <c r="M561" s="180" t="s">
        <v>3</v>
      </c>
      <c r="N561" s="181" t="s">
        <v>43</v>
      </c>
      <c r="O561" s="72"/>
      <c r="P561" s="182">
        <f>O561*H561</f>
        <v>0</v>
      </c>
      <c r="Q561" s="182">
        <v>0.00012999999999999999</v>
      </c>
      <c r="R561" s="182">
        <f>Q561*H561</f>
        <v>0.0060746400000000001</v>
      </c>
      <c r="S561" s="182">
        <v>0</v>
      </c>
      <c r="T561" s="183">
        <f>S561*H561</f>
        <v>0</v>
      </c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R561" s="184" t="s">
        <v>222</v>
      </c>
      <c r="AT561" s="184" t="s">
        <v>145</v>
      </c>
      <c r="AU561" s="184" t="s">
        <v>81</v>
      </c>
      <c r="AY561" s="19" t="s">
        <v>143</v>
      </c>
      <c r="BE561" s="185">
        <f>IF(N561="základní",J561,0)</f>
        <v>0</v>
      </c>
      <c r="BF561" s="185">
        <f>IF(N561="snížená",J561,0)</f>
        <v>0</v>
      </c>
      <c r="BG561" s="185">
        <f>IF(N561="zákl. přenesená",J561,0)</f>
        <v>0</v>
      </c>
      <c r="BH561" s="185">
        <f>IF(N561="sníž. přenesená",J561,0)</f>
        <v>0</v>
      </c>
      <c r="BI561" s="185">
        <f>IF(N561="nulová",J561,0)</f>
        <v>0</v>
      </c>
      <c r="BJ561" s="19" t="s">
        <v>79</v>
      </c>
      <c r="BK561" s="185">
        <f>ROUND(I561*H561,2)</f>
        <v>0</v>
      </c>
      <c r="BL561" s="19" t="s">
        <v>222</v>
      </c>
      <c r="BM561" s="184" t="s">
        <v>953</v>
      </c>
    </row>
    <row r="562" s="13" customFormat="1">
      <c r="A562" s="13"/>
      <c r="B562" s="186"/>
      <c r="C562" s="13"/>
      <c r="D562" s="187" t="s">
        <v>152</v>
      </c>
      <c r="E562" s="188" t="s">
        <v>3</v>
      </c>
      <c r="F562" s="189" t="s">
        <v>942</v>
      </c>
      <c r="G562" s="13"/>
      <c r="H562" s="190">
        <v>26.928000000000001</v>
      </c>
      <c r="I562" s="191"/>
      <c r="J562" s="13"/>
      <c r="K562" s="13"/>
      <c r="L562" s="186"/>
      <c r="M562" s="192"/>
      <c r="N562" s="193"/>
      <c r="O562" s="193"/>
      <c r="P562" s="193"/>
      <c r="Q562" s="193"/>
      <c r="R562" s="193"/>
      <c r="S562" s="193"/>
      <c r="T562" s="194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188" t="s">
        <v>152</v>
      </c>
      <c r="AU562" s="188" t="s">
        <v>81</v>
      </c>
      <c r="AV562" s="13" t="s">
        <v>81</v>
      </c>
      <c r="AW562" s="13" t="s">
        <v>34</v>
      </c>
      <c r="AX562" s="13" t="s">
        <v>72</v>
      </c>
      <c r="AY562" s="188" t="s">
        <v>143</v>
      </c>
    </row>
    <row r="563" s="13" customFormat="1">
      <c r="A563" s="13"/>
      <c r="B563" s="186"/>
      <c r="C563" s="13"/>
      <c r="D563" s="187" t="s">
        <v>152</v>
      </c>
      <c r="E563" s="188" t="s">
        <v>3</v>
      </c>
      <c r="F563" s="189" t="s">
        <v>81</v>
      </c>
      <c r="G563" s="13"/>
      <c r="H563" s="190">
        <v>2</v>
      </c>
      <c r="I563" s="191"/>
      <c r="J563" s="13"/>
      <c r="K563" s="13"/>
      <c r="L563" s="186"/>
      <c r="M563" s="192"/>
      <c r="N563" s="193"/>
      <c r="O563" s="193"/>
      <c r="P563" s="193"/>
      <c r="Q563" s="193"/>
      <c r="R563" s="193"/>
      <c r="S563" s="193"/>
      <c r="T563" s="194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188" t="s">
        <v>152</v>
      </c>
      <c r="AU563" s="188" t="s">
        <v>81</v>
      </c>
      <c r="AV563" s="13" t="s">
        <v>81</v>
      </c>
      <c r="AW563" s="13" t="s">
        <v>34</v>
      </c>
      <c r="AX563" s="13" t="s">
        <v>72</v>
      </c>
      <c r="AY563" s="188" t="s">
        <v>143</v>
      </c>
    </row>
    <row r="564" s="13" customFormat="1">
      <c r="A564" s="13"/>
      <c r="B564" s="186"/>
      <c r="C564" s="13"/>
      <c r="D564" s="187" t="s">
        <v>152</v>
      </c>
      <c r="E564" s="188" t="s">
        <v>3</v>
      </c>
      <c r="F564" s="189" t="s">
        <v>943</v>
      </c>
      <c r="G564" s="13"/>
      <c r="H564" s="190">
        <v>3.2999999999999998</v>
      </c>
      <c r="I564" s="191"/>
      <c r="J564" s="13"/>
      <c r="K564" s="13"/>
      <c r="L564" s="186"/>
      <c r="M564" s="192"/>
      <c r="N564" s="193"/>
      <c r="O564" s="193"/>
      <c r="P564" s="193"/>
      <c r="Q564" s="193"/>
      <c r="R564" s="193"/>
      <c r="S564" s="193"/>
      <c r="T564" s="194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188" t="s">
        <v>152</v>
      </c>
      <c r="AU564" s="188" t="s">
        <v>81</v>
      </c>
      <c r="AV564" s="13" t="s">
        <v>81</v>
      </c>
      <c r="AW564" s="13" t="s">
        <v>34</v>
      </c>
      <c r="AX564" s="13" t="s">
        <v>72</v>
      </c>
      <c r="AY564" s="188" t="s">
        <v>143</v>
      </c>
    </row>
    <row r="565" s="13" customFormat="1">
      <c r="A565" s="13"/>
      <c r="B565" s="186"/>
      <c r="C565" s="13"/>
      <c r="D565" s="187" t="s">
        <v>152</v>
      </c>
      <c r="E565" s="188" t="s">
        <v>3</v>
      </c>
      <c r="F565" s="189" t="s">
        <v>944</v>
      </c>
      <c r="G565" s="13"/>
      <c r="H565" s="190">
        <v>14.5</v>
      </c>
      <c r="I565" s="191"/>
      <c r="J565" s="13"/>
      <c r="K565" s="13"/>
      <c r="L565" s="186"/>
      <c r="M565" s="192"/>
      <c r="N565" s="193"/>
      <c r="O565" s="193"/>
      <c r="P565" s="193"/>
      <c r="Q565" s="193"/>
      <c r="R565" s="193"/>
      <c r="S565" s="193"/>
      <c r="T565" s="194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188" t="s">
        <v>152</v>
      </c>
      <c r="AU565" s="188" t="s">
        <v>81</v>
      </c>
      <c r="AV565" s="13" t="s">
        <v>81</v>
      </c>
      <c r="AW565" s="13" t="s">
        <v>34</v>
      </c>
      <c r="AX565" s="13" t="s">
        <v>72</v>
      </c>
      <c r="AY565" s="188" t="s">
        <v>143</v>
      </c>
    </row>
    <row r="566" s="15" customFormat="1">
      <c r="A566" s="15"/>
      <c r="B566" s="203"/>
      <c r="C566" s="15"/>
      <c r="D566" s="187" t="s">
        <v>152</v>
      </c>
      <c r="E566" s="204" t="s">
        <v>3</v>
      </c>
      <c r="F566" s="205" t="s">
        <v>945</v>
      </c>
      <c r="G566" s="15"/>
      <c r="H566" s="206">
        <v>46.728000000000002</v>
      </c>
      <c r="I566" s="207"/>
      <c r="J566" s="15"/>
      <c r="K566" s="15"/>
      <c r="L566" s="203"/>
      <c r="M566" s="208"/>
      <c r="N566" s="209"/>
      <c r="O566" s="209"/>
      <c r="P566" s="209"/>
      <c r="Q566" s="209"/>
      <c r="R566" s="209"/>
      <c r="S566" s="209"/>
      <c r="T566" s="210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T566" s="204" t="s">
        <v>152</v>
      </c>
      <c r="AU566" s="204" t="s">
        <v>81</v>
      </c>
      <c r="AV566" s="15" t="s">
        <v>150</v>
      </c>
      <c r="AW566" s="15" t="s">
        <v>34</v>
      </c>
      <c r="AX566" s="15" t="s">
        <v>79</v>
      </c>
      <c r="AY566" s="204" t="s">
        <v>143</v>
      </c>
    </row>
    <row r="567" s="2" customFormat="1">
      <c r="A567" s="38"/>
      <c r="B567" s="172"/>
      <c r="C567" s="173" t="s">
        <v>954</v>
      </c>
      <c r="D567" s="173" t="s">
        <v>145</v>
      </c>
      <c r="E567" s="174" t="s">
        <v>955</v>
      </c>
      <c r="F567" s="175" t="s">
        <v>956</v>
      </c>
      <c r="G567" s="176" t="s">
        <v>148</v>
      </c>
      <c r="H567" s="177">
        <v>191.291</v>
      </c>
      <c r="I567" s="178"/>
      <c r="J567" s="179">
        <f>ROUND(I567*H567,2)</f>
        <v>0</v>
      </c>
      <c r="K567" s="175" t="s">
        <v>149</v>
      </c>
      <c r="L567" s="39"/>
      <c r="M567" s="180" t="s">
        <v>3</v>
      </c>
      <c r="N567" s="181" t="s">
        <v>43</v>
      </c>
      <c r="O567" s="72"/>
      <c r="P567" s="182">
        <f>O567*H567</f>
        <v>0</v>
      </c>
      <c r="Q567" s="182">
        <v>0.00011</v>
      </c>
      <c r="R567" s="182">
        <f>Q567*H567</f>
        <v>0.02104201</v>
      </c>
      <c r="S567" s="182">
        <v>0</v>
      </c>
      <c r="T567" s="183">
        <f>S567*H567</f>
        <v>0</v>
      </c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R567" s="184" t="s">
        <v>222</v>
      </c>
      <c r="AT567" s="184" t="s">
        <v>145</v>
      </c>
      <c r="AU567" s="184" t="s">
        <v>81</v>
      </c>
      <c r="AY567" s="19" t="s">
        <v>143</v>
      </c>
      <c r="BE567" s="185">
        <f>IF(N567="základní",J567,0)</f>
        <v>0</v>
      </c>
      <c r="BF567" s="185">
        <f>IF(N567="snížená",J567,0)</f>
        <v>0</v>
      </c>
      <c r="BG567" s="185">
        <f>IF(N567="zákl. přenesená",J567,0)</f>
        <v>0</v>
      </c>
      <c r="BH567" s="185">
        <f>IF(N567="sníž. přenesená",J567,0)</f>
        <v>0</v>
      </c>
      <c r="BI567" s="185">
        <f>IF(N567="nulová",J567,0)</f>
        <v>0</v>
      </c>
      <c r="BJ567" s="19" t="s">
        <v>79</v>
      </c>
      <c r="BK567" s="185">
        <f>ROUND(I567*H567,2)</f>
        <v>0</v>
      </c>
      <c r="BL567" s="19" t="s">
        <v>222</v>
      </c>
      <c r="BM567" s="184" t="s">
        <v>957</v>
      </c>
    </row>
    <row r="568" s="13" customFormat="1">
      <c r="A568" s="13"/>
      <c r="B568" s="186"/>
      <c r="C568" s="13"/>
      <c r="D568" s="187" t="s">
        <v>152</v>
      </c>
      <c r="E568" s="188" t="s">
        <v>3</v>
      </c>
      <c r="F568" s="189" t="s">
        <v>298</v>
      </c>
      <c r="G568" s="13"/>
      <c r="H568" s="190">
        <v>89.099999999999994</v>
      </c>
      <c r="I568" s="191"/>
      <c r="J568" s="13"/>
      <c r="K568" s="13"/>
      <c r="L568" s="186"/>
      <c r="M568" s="192"/>
      <c r="N568" s="193"/>
      <c r="O568" s="193"/>
      <c r="P568" s="193"/>
      <c r="Q568" s="193"/>
      <c r="R568" s="193"/>
      <c r="S568" s="193"/>
      <c r="T568" s="194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188" t="s">
        <v>152</v>
      </c>
      <c r="AU568" s="188" t="s">
        <v>81</v>
      </c>
      <c r="AV568" s="13" t="s">
        <v>81</v>
      </c>
      <c r="AW568" s="13" t="s">
        <v>34</v>
      </c>
      <c r="AX568" s="13" t="s">
        <v>72</v>
      </c>
      <c r="AY568" s="188" t="s">
        <v>143</v>
      </c>
    </row>
    <row r="569" s="13" customFormat="1">
      <c r="A569" s="13"/>
      <c r="B569" s="186"/>
      <c r="C569" s="13"/>
      <c r="D569" s="187" t="s">
        <v>152</v>
      </c>
      <c r="E569" s="188" t="s">
        <v>3</v>
      </c>
      <c r="F569" s="189" t="s">
        <v>299</v>
      </c>
      <c r="G569" s="13"/>
      <c r="H569" s="190">
        <v>-1.44</v>
      </c>
      <c r="I569" s="191"/>
      <c r="J569" s="13"/>
      <c r="K569" s="13"/>
      <c r="L569" s="186"/>
      <c r="M569" s="192"/>
      <c r="N569" s="193"/>
      <c r="O569" s="193"/>
      <c r="P569" s="193"/>
      <c r="Q569" s="193"/>
      <c r="R569" s="193"/>
      <c r="S569" s="193"/>
      <c r="T569" s="194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188" t="s">
        <v>152</v>
      </c>
      <c r="AU569" s="188" t="s">
        <v>81</v>
      </c>
      <c r="AV569" s="13" t="s">
        <v>81</v>
      </c>
      <c r="AW569" s="13" t="s">
        <v>34</v>
      </c>
      <c r="AX569" s="13" t="s">
        <v>72</v>
      </c>
      <c r="AY569" s="188" t="s">
        <v>143</v>
      </c>
    </row>
    <row r="570" s="13" customFormat="1">
      <c r="A570" s="13"/>
      <c r="B570" s="186"/>
      <c r="C570" s="13"/>
      <c r="D570" s="187" t="s">
        <v>152</v>
      </c>
      <c r="E570" s="188" t="s">
        <v>3</v>
      </c>
      <c r="F570" s="189" t="s">
        <v>300</v>
      </c>
      <c r="G570" s="13"/>
      <c r="H570" s="190">
        <v>-0.82199999999999995</v>
      </c>
      <c r="I570" s="191"/>
      <c r="J570" s="13"/>
      <c r="K570" s="13"/>
      <c r="L570" s="186"/>
      <c r="M570" s="192"/>
      <c r="N570" s="193"/>
      <c r="O570" s="193"/>
      <c r="P570" s="193"/>
      <c r="Q570" s="193"/>
      <c r="R570" s="193"/>
      <c r="S570" s="193"/>
      <c r="T570" s="194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188" t="s">
        <v>152</v>
      </c>
      <c r="AU570" s="188" t="s">
        <v>81</v>
      </c>
      <c r="AV570" s="13" t="s">
        <v>81</v>
      </c>
      <c r="AW570" s="13" t="s">
        <v>34</v>
      </c>
      <c r="AX570" s="13" t="s">
        <v>72</v>
      </c>
      <c r="AY570" s="188" t="s">
        <v>143</v>
      </c>
    </row>
    <row r="571" s="13" customFormat="1">
      <c r="A571" s="13"/>
      <c r="B571" s="186"/>
      <c r="C571" s="13"/>
      <c r="D571" s="187" t="s">
        <v>152</v>
      </c>
      <c r="E571" s="188" t="s">
        <v>3</v>
      </c>
      <c r="F571" s="189" t="s">
        <v>301</v>
      </c>
      <c r="G571" s="13"/>
      <c r="H571" s="190">
        <v>-2.2869999999999999</v>
      </c>
      <c r="I571" s="191"/>
      <c r="J571" s="13"/>
      <c r="K571" s="13"/>
      <c r="L571" s="186"/>
      <c r="M571" s="192"/>
      <c r="N571" s="193"/>
      <c r="O571" s="193"/>
      <c r="P571" s="193"/>
      <c r="Q571" s="193"/>
      <c r="R571" s="193"/>
      <c r="S571" s="193"/>
      <c r="T571" s="194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188" t="s">
        <v>152</v>
      </c>
      <c r="AU571" s="188" t="s">
        <v>81</v>
      </c>
      <c r="AV571" s="13" t="s">
        <v>81</v>
      </c>
      <c r="AW571" s="13" t="s">
        <v>34</v>
      </c>
      <c r="AX571" s="13" t="s">
        <v>72</v>
      </c>
      <c r="AY571" s="188" t="s">
        <v>143</v>
      </c>
    </row>
    <row r="572" s="13" customFormat="1">
      <c r="A572" s="13"/>
      <c r="B572" s="186"/>
      <c r="C572" s="13"/>
      <c r="D572" s="187" t="s">
        <v>152</v>
      </c>
      <c r="E572" s="188" t="s">
        <v>3</v>
      </c>
      <c r="F572" s="189" t="s">
        <v>302</v>
      </c>
      <c r="G572" s="13"/>
      <c r="H572" s="190">
        <v>34.32</v>
      </c>
      <c r="I572" s="191"/>
      <c r="J572" s="13"/>
      <c r="K572" s="13"/>
      <c r="L572" s="186"/>
      <c r="M572" s="192"/>
      <c r="N572" s="193"/>
      <c r="O572" s="193"/>
      <c r="P572" s="193"/>
      <c r="Q572" s="193"/>
      <c r="R572" s="193"/>
      <c r="S572" s="193"/>
      <c r="T572" s="194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188" t="s">
        <v>152</v>
      </c>
      <c r="AU572" s="188" t="s">
        <v>81</v>
      </c>
      <c r="AV572" s="13" t="s">
        <v>81</v>
      </c>
      <c r="AW572" s="13" t="s">
        <v>34</v>
      </c>
      <c r="AX572" s="13" t="s">
        <v>72</v>
      </c>
      <c r="AY572" s="188" t="s">
        <v>143</v>
      </c>
    </row>
    <row r="573" s="13" customFormat="1">
      <c r="A573" s="13"/>
      <c r="B573" s="186"/>
      <c r="C573" s="13"/>
      <c r="D573" s="187" t="s">
        <v>152</v>
      </c>
      <c r="E573" s="188" t="s">
        <v>3</v>
      </c>
      <c r="F573" s="189" t="s">
        <v>303</v>
      </c>
      <c r="G573" s="13"/>
      <c r="H573" s="190">
        <v>-2.8799999999999999</v>
      </c>
      <c r="I573" s="191"/>
      <c r="J573" s="13"/>
      <c r="K573" s="13"/>
      <c r="L573" s="186"/>
      <c r="M573" s="192"/>
      <c r="N573" s="193"/>
      <c r="O573" s="193"/>
      <c r="P573" s="193"/>
      <c r="Q573" s="193"/>
      <c r="R573" s="193"/>
      <c r="S573" s="193"/>
      <c r="T573" s="194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188" t="s">
        <v>152</v>
      </c>
      <c r="AU573" s="188" t="s">
        <v>81</v>
      </c>
      <c r="AV573" s="13" t="s">
        <v>81</v>
      </c>
      <c r="AW573" s="13" t="s">
        <v>34</v>
      </c>
      <c r="AX573" s="13" t="s">
        <v>72</v>
      </c>
      <c r="AY573" s="188" t="s">
        <v>143</v>
      </c>
    </row>
    <row r="574" s="13" customFormat="1">
      <c r="A574" s="13"/>
      <c r="B574" s="186"/>
      <c r="C574" s="13"/>
      <c r="D574" s="187" t="s">
        <v>152</v>
      </c>
      <c r="E574" s="188" t="s">
        <v>3</v>
      </c>
      <c r="F574" s="189" t="s">
        <v>304</v>
      </c>
      <c r="G574" s="13"/>
      <c r="H574" s="190">
        <v>48</v>
      </c>
      <c r="I574" s="191"/>
      <c r="J574" s="13"/>
      <c r="K574" s="13"/>
      <c r="L574" s="186"/>
      <c r="M574" s="192"/>
      <c r="N574" s="193"/>
      <c r="O574" s="193"/>
      <c r="P574" s="193"/>
      <c r="Q574" s="193"/>
      <c r="R574" s="193"/>
      <c r="S574" s="193"/>
      <c r="T574" s="194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T574" s="188" t="s">
        <v>152</v>
      </c>
      <c r="AU574" s="188" t="s">
        <v>81</v>
      </c>
      <c r="AV574" s="13" t="s">
        <v>81</v>
      </c>
      <c r="AW574" s="13" t="s">
        <v>34</v>
      </c>
      <c r="AX574" s="13" t="s">
        <v>72</v>
      </c>
      <c r="AY574" s="188" t="s">
        <v>143</v>
      </c>
    </row>
    <row r="575" s="13" customFormat="1">
      <c r="A575" s="13"/>
      <c r="B575" s="186"/>
      <c r="C575" s="13"/>
      <c r="D575" s="187" t="s">
        <v>152</v>
      </c>
      <c r="E575" s="188" t="s">
        <v>3</v>
      </c>
      <c r="F575" s="189" t="s">
        <v>305</v>
      </c>
      <c r="G575" s="13"/>
      <c r="H575" s="190">
        <v>29.399999999999999</v>
      </c>
      <c r="I575" s="191"/>
      <c r="J575" s="13"/>
      <c r="K575" s="13"/>
      <c r="L575" s="186"/>
      <c r="M575" s="192"/>
      <c r="N575" s="193"/>
      <c r="O575" s="193"/>
      <c r="P575" s="193"/>
      <c r="Q575" s="193"/>
      <c r="R575" s="193"/>
      <c r="S575" s="193"/>
      <c r="T575" s="194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T575" s="188" t="s">
        <v>152</v>
      </c>
      <c r="AU575" s="188" t="s">
        <v>81</v>
      </c>
      <c r="AV575" s="13" t="s">
        <v>81</v>
      </c>
      <c r="AW575" s="13" t="s">
        <v>34</v>
      </c>
      <c r="AX575" s="13" t="s">
        <v>72</v>
      </c>
      <c r="AY575" s="188" t="s">
        <v>143</v>
      </c>
    </row>
    <row r="576" s="13" customFormat="1">
      <c r="A576" s="13"/>
      <c r="B576" s="186"/>
      <c r="C576" s="13"/>
      <c r="D576" s="187" t="s">
        <v>152</v>
      </c>
      <c r="E576" s="188" t="s">
        <v>3</v>
      </c>
      <c r="F576" s="189" t="s">
        <v>306</v>
      </c>
      <c r="G576" s="13"/>
      <c r="H576" s="190">
        <v>-2.1000000000000001</v>
      </c>
      <c r="I576" s="191"/>
      <c r="J576" s="13"/>
      <c r="K576" s="13"/>
      <c r="L576" s="186"/>
      <c r="M576" s="192"/>
      <c r="N576" s="193"/>
      <c r="O576" s="193"/>
      <c r="P576" s="193"/>
      <c r="Q576" s="193"/>
      <c r="R576" s="193"/>
      <c r="S576" s="193"/>
      <c r="T576" s="194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T576" s="188" t="s">
        <v>152</v>
      </c>
      <c r="AU576" s="188" t="s">
        <v>81</v>
      </c>
      <c r="AV576" s="13" t="s">
        <v>81</v>
      </c>
      <c r="AW576" s="13" t="s">
        <v>34</v>
      </c>
      <c r="AX576" s="13" t="s">
        <v>72</v>
      </c>
      <c r="AY576" s="188" t="s">
        <v>143</v>
      </c>
    </row>
    <row r="577" s="15" customFormat="1">
      <c r="A577" s="15"/>
      <c r="B577" s="203"/>
      <c r="C577" s="15"/>
      <c r="D577" s="187" t="s">
        <v>152</v>
      </c>
      <c r="E577" s="204" t="s">
        <v>3</v>
      </c>
      <c r="F577" s="205" t="s">
        <v>265</v>
      </c>
      <c r="G577" s="15"/>
      <c r="H577" s="206">
        <v>191.291</v>
      </c>
      <c r="I577" s="207"/>
      <c r="J577" s="15"/>
      <c r="K577" s="15"/>
      <c r="L577" s="203"/>
      <c r="M577" s="208"/>
      <c r="N577" s="209"/>
      <c r="O577" s="209"/>
      <c r="P577" s="209"/>
      <c r="Q577" s="209"/>
      <c r="R577" s="209"/>
      <c r="S577" s="209"/>
      <c r="T577" s="210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T577" s="204" t="s">
        <v>152</v>
      </c>
      <c r="AU577" s="204" t="s">
        <v>81</v>
      </c>
      <c r="AV577" s="15" t="s">
        <v>150</v>
      </c>
      <c r="AW577" s="15" t="s">
        <v>34</v>
      </c>
      <c r="AX577" s="15" t="s">
        <v>79</v>
      </c>
      <c r="AY577" s="204" t="s">
        <v>143</v>
      </c>
    </row>
    <row r="578" s="2" customFormat="1">
      <c r="A578" s="38"/>
      <c r="B578" s="172"/>
      <c r="C578" s="173" t="s">
        <v>958</v>
      </c>
      <c r="D578" s="173" t="s">
        <v>145</v>
      </c>
      <c r="E578" s="174" t="s">
        <v>959</v>
      </c>
      <c r="F578" s="175" t="s">
        <v>960</v>
      </c>
      <c r="G578" s="176" t="s">
        <v>148</v>
      </c>
      <c r="H578" s="177">
        <v>191.291</v>
      </c>
      <c r="I578" s="178"/>
      <c r="J578" s="179">
        <f>ROUND(I578*H578,2)</f>
        <v>0</v>
      </c>
      <c r="K578" s="175" t="s">
        <v>149</v>
      </c>
      <c r="L578" s="39"/>
      <c r="M578" s="180" t="s">
        <v>3</v>
      </c>
      <c r="N578" s="181" t="s">
        <v>43</v>
      </c>
      <c r="O578" s="72"/>
      <c r="P578" s="182">
        <f>O578*H578</f>
        <v>0</v>
      </c>
      <c r="Q578" s="182">
        <v>0.00072000000000000005</v>
      </c>
      <c r="R578" s="182">
        <f>Q578*H578</f>
        <v>0.13772951999999999</v>
      </c>
      <c r="S578" s="182">
        <v>0</v>
      </c>
      <c r="T578" s="183">
        <f>S578*H578</f>
        <v>0</v>
      </c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R578" s="184" t="s">
        <v>222</v>
      </c>
      <c r="AT578" s="184" t="s">
        <v>145</v>
      </c>
      <c r="AU578" s="184" t="s">
        <v>81</v>
      </c>
      <c r="AY578" s="19" t="s">
        <v>143</v>
      </c>
      <c r="BE578" s="185">
        <f>IF(N578="základní",J578,0)</f>
        <v>0</v>
      </c>
      <c r="BF578" s="185">
        <f>IF(N578="snížená",J578,0)</f>
        <v>0</v>
      </c>
      <c r="BG578" s="185">
        <f>IF(N578="zákl. přenesená",J578,0)</f>
        <v>0</v>
      </c>
      <c r="BH578" s="185">
        <f>IF(N578="sníž. přenesená",J578,0)</f>
        <v>0</v>
      </c>
      <c r="BI578" s="185">
        <f>IF(N578="nulová",J578,0)</f>
        <v>0</v>
      </c>
      <c r="BJ578" s="19" t="s">
        <v>79</v>
      </c>
      <c r="BK578" s="185">
        <f>ROUND(I578*H578,2)</f>
        <v>0</v>
      </c>
      <c r="BL578" s="19" t="s">
        <v>222</v>
      </c>
      <c r="BM578" s="184" t="s">
        <v>961</v>
      </c>
    </row>
    <row r="579" s="13" customFormat="1">
      <c r="A579" s="13"/>
      <c r="B579" s="186"/>
      <c r="C579" s="13"/>
      <c r="D579" s="187" t="s">
        <v>152</v>
      </c>
      <c r="E579" s="188" t="s">
        <v>3</v>
      </c>
      <c r="F579" s="189" t="s">
        <v>298</v>
      </c>
      <c r="G579" s="13"/>
      <c r="H579" s="190">
        <v>89.099999999999994</v>
      </c>
      <c r="I579" s="191"/>
      <c r="J579" s="13"/>
      <c r="K579" s="13"/>
      <c r="L579" s="186"/>
      <c r="M579" s="192"/>
      <c r="N579" s="193"/>
      <c r="O579" s="193"/>
      <c r="P579" s="193"/>
      <c r="Q579" s="193"/>
      <c r="R579" s="193"/>
      <c r="S579" s="193"/>
      <c r="T579" s="194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T579" s="188" t="s">
        <v>152</v>
      </c>
      <c r="AU579" s="188" t="s">
        <v>81</v>
      </c>
      <c r="AV579" s="13" t="s">
        <v>81</v>
      </c>
      <c r="AW579" s="13" t="s">
        <v>34</v>
      </c>
      <c r="AX579" s="13" t="s">
        <v>72</v>
      </c>
      <c r="AY579" s="188" t="s">
        <v>143</v>
      </c>
    </row>
    <row r="580" s="13" customFormat="1">
      <c r="A580" s="13"/>
      <c r="B580" s="186"/>
      <c r="C580" s="13"/>
      <c r="D580" s="187" t="s">
        <v>152</v>
      </c>
      <c r="E580" s="188" t="s">
        <v>3</v>
      </c>
      <c r="F580" s="189" t="s">
        <v>299</v>
      </c>
      <c r="G580" s="13"/>
      <c r="H580" s="190">
        <v>-1.44</v>
      </c>
      <c r="I580" s="191"/>
      <c r="J580" s="13"/>
      <c r="K580" s="13"/>
      <c r="L580" s="186"/>
      <c r="M580" s="192"/>
      <c r="N580" s="193"/>
      <c r="O580" s="193"/>
      <c r="P580" s="193"/>
      <c r="Q580" s="193"/>
      <c r="R580" s="193"/>
      <c r="S580" s="193"/>
      <c r="T580" s="194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T580" s="188" t="s">
        <v>152</v>
      </c>
      <c r="AU580" s="188" t="s">
        <v>81</v>
      </c>
      <c r="AV580" s="13" t="s">
        <v>81</v>
      </c>
      <c r="AW580" s="13" t="s">
        <v>34</v>
      </c>
      <c r="AX580" s="13" t="s">
        <v>72</v>
      </c>
      <c r="AY580" s="188" t="s">
        <v>143</v>
      </c>
    </row>
    <row r="581" s="13" customFormat="1">
      <c r="A581" s="13"/>
      <c r="B581" s="186"/>
      <c r="C581" s="13"/>
      <c r="D581" s="187" t="s">
        <v>152</v>
      </c>
      <c r="E581" s="188" t="s">
        <v>3</v>
      </c>
      <c r="F581" s="189" t="s">
        <v>300</v>
      </c>
      <c r="G581" s="13"/>
      <c r="H581" s="190">
        <v>-0.82199999999999995</v>
      </c>
      <c r="I581" s="191"/>
      <c r="J581" s="13"/>
      <c r="K581" s="13"/>
      <c r="L581" s="186"/>
      <c r="M581" s="192"/>
      <c r="N581" s="193"/>
      <c r="O581" s="193"/>
      <c r="P581" s="193"/>
      <c r="Q581" s="193"/>
      <c r="R581" s="193"/>
      <c r="S581" s="193"/>
      <c r="T581" s="194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T581" s="188" t="s">
        <v>152</v>
      </c>
      <c r="AU581" s="188" t="s">
        <v>81</v>
      </c>
      <c r="AV581" s="13" t="s">
        <v>81</v>
      </c>
      <c r="AW581" s="13" t="s">
        <v>34</v>
      </c>
      <c r="AX581" s="13" t="s">
        <v>72</v>
      </c>
      <c r="AY581" s="188" t="s">
        <v>143</v>
      </c>
    </row>
    <row r="582" s="13" customFormat="1">
      <c r="A582" s="13"/>
      <c r="B582" s="186"/>
      <c r="C582" s="13"/>
      <c r="D582" s="187" t="s">
        <v>152</v>
      </c>
      <c r="E582" s="188" t="s">
        <v>3</v>
      </c>
      <c r="F582" s="189" t="s">
        <v>301</v>
      </c>
      <c r="G582" s="13"/>
      <c r="H582" s="190">
        <v>-2.2869999999999999</v>
      </c>
      <c r="I582" s="191"/>
      <c r="J582" s="13"/>
      <c r="K582" s="13"/>
      <c r="L582" s="186"/>
      <c r="M582" s="192"/>
      <c r="N582" s="193"/>
      <c r="O582" s="193"/>
      <c r="P582" s="193"/>
      <c r="Q582" s="193"/>
      <c r="R582" s="193"/>
      <c r="S582" s="193"/>
      <c r="T582" s="194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188" t="s">
        <v>152</v>
      </c>
      <c r="AU582" s="188" t="s">
        <v>81</v>
      </c>
      <c r="AV582" s="13" t="s">
        <v>81</v>
      </c>
      <c r="AW582" s="13" t="s">
        <v>34</v>
      </c>
      <c r="AX582" s="13" t="s">
        <v>72</v>
      </c>
      <c r="AY582" s="188" t="s">
        <v>143</v>
      </c>
    </row>
    <row r="583" s="13" customFormat="1">
      <c r="A583" s="13"/>
      <c r="B583" s="186"/>
      <c r="C583" s="13"/>
      <c r="D583" s="187" t="s">
        <v>152</v>
      </c>
      <c r="E583" s="188" t="s">
        <v>3</v>
      </c>
      <c r="F583" s="189" t="s">
        <v>302</v>
      </c>
      <c r="G583" s="13"/>
      <c r="H583" s="190">
        <v>34.32</v>
      </c>
      <c r="I583" s="191"/>
      <c r="J583" s="13"/>
      <c r="K583" s="13"/>
      <c r="L583" s="186"/>
      <c r="M583" s="192"/>
      <c r="N583" s="193"/>
      <c r="O583" s="193"/>
      <c r="P583" s="193"/>
      <c r="Q583" s="193"/>
      <c r="R583" s="193"/>
      <c r="S583" s="193"/>
      <c r="T583" s="194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188" t="s">
        <v>152</v>
      </c>
      <c r="AU583" s="188" t="s">
        <v>81</v>
      </c>
      <c r="AV583" s="13" t="s">
        <v>81</v>
      </c>
      <c r="AW583" s="13" t="s">
        <v>34</v>
      </c>
      <c r="AX583" s="13" t="s">
        <v>72</v>
      </c>
      <c r="AY583" s="188" t="s">
        <v>143</v>
      </c>
    </row>
    <row r="584" s="13" customFormat="1">
      <c r="A584" s="13"/>
      <c r="B584" s="186"/>
      <c r="C584" s="13"/>
      <c r="D584" s="187" t="s">
        <v>152</v>
      </c>
      <c r="E584" s="188" t="s">
        <v>3</v>
      </c>
      <c r="F584" s="189" t="s">
        <v>303</v>
      </c>
      <c r="G584" s="13"/>
      <c r="H584" s="190">
        <v>-2.8799999999999999</v>
      </c>
      <c r="I584" s="191"/>
      <c r="J584" s="13"/>
      <c r="K584" s="13"/>
      <c r="L584" s="186"/>
      <c r="M584" s="192"/>
      <c r="N584" s="193"/>
      <c r="O584" s="193"/>
      <c r="P584" s="193"/>
      <c r="Q584" s="193"/>
      <c r="R584" s="193"/>
      <c r="S584" s="193"/>
      <c r="T584" s="194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T584" s="188" t="s">
        <v>152</v>
      </c>
      <c r="AU584" s="188" t="s">
        <v>81</v>
      </c>
      <c r="AV584" s="13" t="s">
        <v>81</v>
      </c>
      <c r="AW584" s="13" t="s">
        <v>34</v>
      </c>
      <c r="AX584" s="13" t="s">
        <v>72</v>
      </c>
      <c r="AY584" s="188" t="s">
        <v>143</v>
      </c>
    </row>
    <row r="585" s="13" customFormat="1">
      <c r="A585" s="13"/>
      <c r="B585" s="186"/>
      <c r="C585" s="13"/>
      <c r="D585" s="187" t="s">
        <v>152</v>
      </c>
      <c r="E585" s="188" t="s">
        <v>3</v>
      </c>
      <c r="F585" s="189" t="s">
        <v>304</v>
      </c>
      <c r="G585" s="13"/>
      <c r="H585" s="190">
        <v>48</v>
      </c>
      <c r="I585" s="191"/>
      <c r="J585" s="13"/>
      <c r="K585" s="13"/>
      <c r="L585" s="186"/>
      <c r="M585" s="192"/>
      <c r="N585" s="193"/>
      <c r="O585" s="193"/>
      <c r="P585" s="193"/>
      <c r="Q585" s="193"/>
      <c r="R585" s="193"/>
      <c r="S585" s="193"/>
      <c r="T585" s="194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T585" s="188" t="s">
        <v>152</v>
      </c>
      <c r="AU585" s="188" t="s">
        <v>81</v>
      </c>
      <c r="AV585" s="13" t="s">
        <v>81</v>
      </c>
      <c r="AW585" s="13" t="s">
        <v>34</v>
      </c>
      <c r="AX585" s="13" t="s">
        <v>72</v>
      </c>
      <c r="AY585" s="188" t="s">
        <v>143</v>
      </c>
    </row>
    <row r="586" s="13" customFormat="1">
      <c r="A586" s="13"/>
      <c r="B586" s="186"/>
      <c r="C586" s="13"/>
      <c r="D586" s="187" t="s">
        <v>152</v>
      </c>
      <c r="E586" s="188" t="s">
        <v>3</v>
      </c>
      <c r="F586" s="189" t="s">
        <v>305</v>
      </c>
      <c r="G586" s="13"/>
      <c r="H586" s="190">
        <v>29.399999999999999</v>
      </c>
      <c r="I586" s="191"/>
      <c r="J586" s="13"/>
      <c r="K586" s="13"/>
      <c r="L586" s="186"/>
      <c r="M586" s="192"/>
      <c r="N586" s="193"/>
      <c r="O586" s="193"/>
      <c r="P586" s="193"/>
      <c r="Q586" s="193"/>
      <c r="R586" s="193"/>
      <c r="S586" s="193"/>
      <c r="T586" s="194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T586" s="188" t="s">
        <v>152</v>
      </c>
      <c r="AU586" s="188" t="s">
        <v>81</v>
      </c>
      <c r="AV586" s="13" t="s">
        <v>81</v>
      </c>
      <c r="AW586" s="13" t="s">
        <v>34</v>
      </c>
      <c r="AX586" s="13" t="s">
        <v>72</v>
      </c>
      <c r="AY586" s="188" t="s">
        <v>143</v>
      </c>
    </row>
    <row r="587" s="13" customFormat="1">
      <c r="A587" s="13"/>
      <c r="B587" s="186"/>
      <c r="C587" s="13"/>
      <c r="D587" s="187" t="s">
        <v>152</v>
      </c>
      <c r="E587" s="188" t="s">
        <v>3</v>
      </c>
      <c r="F587" s="189" t="s">
        <v>306</v>
      </c>
      <c r="G587" s="13"/>
      <c r="H587" s="190">
        <v>-2.1000000000000001</v>
      </c>
      <c r="I587" s="191"/>
      <c r="J587" s="13"/>
      <c r="K587" s="13"/>
      <c r="L587" s="186"/>
      <c r="M587" s="192"/>
      <c r="N587" s="193"/>
      <c r="O587" s="193"/>
      <c r="P587" s="193"/>
      <c r="Q587" s="193"/>
      <c r="R587" s="193"/>
      <c r="S587" s="193"/>
      <c r="T587" s="194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188" t="s">
        <v>152</v>
      </c>
      <c r="AU587" s="188" t="s">
        <v>81</v>
      </c>
      <c r="AV587" s="13" t="s">
        <v>81</v>
      </c>
      <c r="AW587" s="13" t="s">
        <v>34</v>
      </c>
      <c r="AX587" s="13" t="s">
        <v>72</v>
      </c>
      <c r="AY587" s="188" t="s">
        <v>143</v>
      </c>
    </row>
    <row r="588" s="15" customFormat="1">
      <c r="A588" s="15"/>
      <c r="B588" s="203"/>
      <c r="C588" s="15"/>
      <c r="D588" s="187" t="s">
        <v>152</v>
      </c>
      <c r="E588" s="204" t="s">
        <v>3</v>
      </c>
      <c r="F588" s="205" t="s">
        <v>265</v>
      </c>
      <c r="G588" s="15"/>
      <c r="H588" s="206">
        <v>191.291</v>
      </c>
      <c r="I588" s="207"/>
      <c r="J588" s="15"/>
      <c r="K588" s="15"/>
      <c r="L588" s="203"/>
      <c r="M588" s="208"/>
      <c r="N588" s="209"/>
      <c r="O588" s="209"/>
      <c r="P588" s="209"/>
      <c r="Q588" s="209"/>
      <c r="R588" s="209"/>
      <c r="S588" s="209"/>
      <c r="T588" s="210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T588" s="204" t="s">
        <v>152</v>
      </c>
      <c r="AU588" s="204" t="s">
        <v>81</v>
      </c>
      <c r="AV588" s="15" t="s">
        <v>150</v>
      </c>
      <c r="AW588" s="15" t="s">
        <v>34</v>
      </c>
      <c r="AX588" s="15" t="s">
        <v>79</v>
      </c>
      <c r="AY588" s="204" t="s">
        <v>143</v>
      </c>
    </row>
    <row r="589" s="12" customFormat="1" ht="22.8" customHeight="1">
      <c r="A589" s="12"/>
      <c r="B589" s="159"/>
      <c r="C589" s="12"/>
      <c r="D589" s="160" t="s">
        <v>71</v>
      </c>
      <c r="E589" s="170" t="s">
        <v>962</v>
      </c>
      <c r="F589" s="170" t="s">
        <v>963</v>
      </c>
      <c r="G589" s="12"/>
      <c r="H589" s="12"/>
      <c r="I589" s="162"/>
      <c r="J589" s="171">
        <f>BK589</f>
        <v>0</v>
      </c>
      <c r="K589" s="12"/>
      <c r="L589" s="159"/>
      <c r="M589" s="164"/>
      <c r="N589" s="165"/>
      <c r="O589" s="165"/>
      <c r="P589" s="166">
        <f>SUM(P590:P597)</f>
        <v>0</v>
      </c>
      <c r="Q589" s="165"/>
      <c r="R589" s="166">
        <f>SUM(R590:R597)</f>
        <v>0.20565434000000002</v>
      </c>
      <c r="S589" s="165"/>
      <c r="T589" s="167">
        <f>SUM(T590:T597)</f>
        <v>0</v>
      </c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R589" s="160" t="s">
        <v>81</v>
      </c>
      <c r="AT589" s="168" t="s">
        <v>71</v>
      </c>
      <c r="AU589" s="168" t="s">
        <v>79</v>
      </c>
      <c r="AY589" s="160" t="s">
        <v>143</v>
      </c>
      <c r="BK589" s="169">
        <f>SUM(BK590:BK597)</f>
        <v>0</v>
      </c>
    </row>
    <row r="590" s="2" customFormat="1">
      <c r="A590" s="38"/>
      <c r="B590" s="172"/>
      <c r="C590" s="173" t="s">
        <v>964</v>
      </c>
      <c r="D590" s="173" t="s">
        <v>145</v>
      </c>
      <c r="E590" s="174" t="s">
        <v>965</v>
      </c>
      <c r="F590" s="175" t="s">
        <v>966</v>
      </c>
      <c r="G590" s="176" t="s">
        <v>148</v>
      </c>
      <c r="H590" s="177">
        <v>289.654</v>
      </c>
      <c r="I590" s="178"/>
      <c r="J590" s="179">
        <f>ROUND(I590*H590,2)</f>
        <v>0</v>
      </c>
      <c r="K590" s="175" t="s">
        <v>149</v>
      </c>
      <c r="L590" s="39"/>
      <c r="M590" s="180" t="s">
        <v>3</v>
      </c>
      <c r="N590" s="181" t="s">
        <v>43</v>
      </c>
      <c r="O590" s="72"/>
      <c r="P590" s="182">
        <f>O590*H590</f>
        <v>0</v>
      </c>
      <c r="Q590" s="182">
        <v>0.00021000000000000001</v>
      </c>
      <c r="R590" s="182">
        <f>Q590*H590</f>
        <v>0.060827340000000001</v>
      </c>
      <c r="S590" s="182">
        <v>0</v>
      </c>
      <c r="T590" s="183">
        <f>S590*H590</f>
        <v>0</v>
      </c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R590" s="184" t="s">
        <v>222</v>
      </c>
      <c r="AT590" s="184" t="s">
        <v>145</v>
      </c>
      <c r="AU590" s="184" t="s">
        <v>81</v>
      </c>
      <c r="AY590" s="19" t="s">
        <v>143</v>
      </c>
      <c r="BE590" s="185">
        <f>IF(N590="základní",J590,0)</f>
        <v>0</v>
      </c>
      <c r="BF590" s="185">
        <f>IF(N590="snížená",J590,0)</f>
        <v>0</v>
      </c>
      <c r="BG590" s="185">
        <f>IF(N590="zákl. přenesená",J590,0)</f>
        <v>0</v>
      </c>
      <c r="BH590" s="185">
        <f>IF(N590="sníž. přenesená",J590,0)</f>
        <v>0</v>
      </c>
      <c r="BI590" s="185">
        <f>IF(N590="nulová",J590,0)</f>
        <v>0</v>
      </c>
      <c r="BJ590" s="19" t="s">
        <v>79</v>
      </c>
      <c r="BK590" s="185">
        <f>ROUND(I590*H590,2)</f>
        <v>0</v>
      </c>
      <c r="BL590" s="19" t="s">
        <v>222</v>
      </c>
      <c r="BM590" s="184" t="s">
        <v>967</v>
      </c>
    </row>
    <row r="591" s="13" customFormat="1">
      <c r="A591" s="13"/>
      <c r="B591" s="186"/>
      <c r="C591" s="13"/>
      <c r="D591" s="187" t="s">
        <v>152</v>
      </c>
      <c r="E591" s="188" t="s">
        <v>3</v>
      </c>
      <c r="F591" s="189" t="s">
        <v>968</v>
      </c>
      <c r="G591" s="13"/>
      <c r="H591" s="190">
        <v>289.654</v>
      </c>
      <c r="I591" s="191"/>
      <c r="J591" s="13"/>
      <c r="K591" s="13"/>
      <c r="L591" s="186"/>
      <c r="M591" s="192"/>
      <c r="N591" s="193"/>
      <c r="O591" s="193"/>
      <c r="P591" s="193"/>
      <c r="Q591" s="193"/>
      <c r="R591" s="193"/>
      <c r="S591" s="193"/>
      <c r="T591" s="194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188" t="s">
        <v>152</v>
      </c>
      <c r="AU591" s="188" t="s">
        <v>81</v>
      </c>
      <c r="AV591" s="13" t="s">
        <v>81</v>
      </c>
      <c r="AW591" s="13" t="s">
        <v>34</v>
      </c>
      <c r="AX591" s="13" t="s">
        <v>79</v>
      </c>
      <c r="AY591" s="188" t="s">
        <v>143</v>
      </c>
    </row>
    <row r="592" s="2" customFormat="1" ht="33" customHeight="1">
      <c r="A592" s="38"/>
      <c r="B592" s="172"/>
      <c r="C592" s="173" t="s">
        <v>969</v>
      </c>
      <c r="D592" s="173" t="s">
        <v>145</v>
      </c>
      <c r="E592" s="174" t="s">
        <v>970</v>
      </c>
      <c r="F592" s="175" t="s">
        <v>971</v>
      </c>
      <c r="G592" s="176" t="s">
        <v>148</v>
      </c>
      <c r="H592" s="177">
        <v>289.654</v>
      </c>
      <c r="I592" s="178"/>
      <c r="J592" s="179">
        <f>ROUND(I592*H592,2)</f>
        <v>0</v>
      </c>
      <c r="K592" s="175" t="s">
        <v>149</v>
      </c>
      <c r="L592" s="39"/>
      <c r="M592" s="180" t="s">
        <v>3</v>
      </c>
      <c r="N592" s="181" t="s">
        <v>43</v>
      </c>
      <c r="O592" s="72"/>
      <c r="P592" s="182">
        <f>O592*H592</f>
        <v>0</v>
      </c>
      <c r="Q592" s="182">
        <v>0.00020000000000000001</v>
      </c>
      <c r="R592" s="182">
        <f>Q592*H592</f>
        <v>0.057930800000000005</v>
      </c>
      <c r="S592" s="182">
        <v>0</v>
      </c>
      <c r="T592" s="183">
        <f>S592*H592</f>
        <v>0</v>
      </c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R592" s="184" t="s">
        <v>222</v>
      </c>
      <c r="AT592" s="184" t="s">
        <v>145</v>
      </c>
      <c r="AU592" s="184" t="s">
        <v>81</v>
      </c>
      <c r="AY592" s="19" t="s">
        <v>143</v>
      </c>
      <c r="BE592" s="185">
        <f>IF(N592="základní",J592,0)</f>
        <v>0</v>
      </c>
      <c r="BF592" s="185">
        <f>IF(N592="snížená",J592,0)</f>
        <v>0</v>
      </c>
      <c r="BG592" s="185">
        <f>IF(N592="zákl. přenesená",J592,0)</f>
        <v>0</v>
      </c>
      <c r="BH592" s="185">
        <f>IF(N592="sníž. přenesená",J592,0)</f>
        <v>0</v>
      </c>
      <c r="BI592" s="185">
        <f>IF(N592="nulová",J592,0)</f>
        <v>0</v>
      </c>
      <c r="BJ592" s="19" t="s">
        <v>79</v>
      </c>
      <c r="BK592" s="185">
        <f>ROUND(I592*H592,2)</f>
        <v>0</v>
      </c>
      <c r="BL592" s="19" t="s">
        <v>222</v>
      </c>
      <c r="BM592" s="184" t="s">
        <v>972</v>
      </c>
    </row>
    <row r="593" s="13" customFormat="1">
      <c r="A593" s="13"/>
      <c r="B593" s="186"/>
      <c r="C593" s="13"/>
      <c r="D593" s="187" t="s">
        <v>152</v>
      </c>
      <c r="E593" s="188" t="s">
        <v>3</v>
      </c>
      <c r="F593" s="189" t="s">
        <v>968</v>
      </c>
      <c r="G593" s="13"/>
      <c r="H593" s="190">
        <v>289.654</v>
      </c>
      <c r="I593" s="191"/>
      <c r="J593" s="13"/>
      <c r="K593" s="13"/>
      <c r="L593" s="186"/>
      <c r="M593" s="192"/>
      <c r="N593" s="193"/>
      <c r="O593" s="193"/>
      <c r="P593" s="193"/>
      <c r="Q593" s="193"/>
      <c r="R593" s="193"/>
      <c r="S593" s="193"/>
      <c r="T593" s="194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188" t="s">
        <v>152</v>
      </c>
      <c r="AU593" s="188" t="s">
        <v>81</v>
      </c>
      <c r="AV593" s="13" t="s">
        <v>81</v>
      </c>
      <c r="AW593" s="13" t="s">
        <v>34</v>
      </c>
      <c r="AX593" s="13" t="s">
        <v>79</v>
      </c>
      <c r="AY593" s="188" t="s">
        <v>143</v>
      </c>
    </row>
    <row r="594" s="2" customFormat="1">
      <c r="A594" s="38"/>
      <c r="B594" s="172"/>
      <c r="C594" s="173" t="s">
        <v>973</v>
      </c>
      <c r="D594" s="173" t="s">
        <v>145</v>
      </c>
      <c r="E594" s="174" t="s">
        <v>974</v>
      </c>
      <c r="F594" s="175" t="s">
        <v>975</v>
      </c>
      <c r="G594" s="176" t="s">
        <v>148</v>
      </c>
      <c r="H594" s="177">
        <v>289.654</v>
      </c>
      <c r="I594" s="178"/>
      <c r="J594" s="179">
        <f>ROUND(I594*H594,2)</f>
        <v>0</v>
      </c>
      <c r="K594" s="175" t="s">
        <v>149</v>
      </c>
      <c r="L594" s="39"/>
      <c r="M594" s="180" t="s">
        <v>3</v>
      </c>
      <c r="N594" s="181" t="s">
        <v>43</v>
      </c>
      <c r="O594" s="72"/>
      <c r="P594" s="182">
        <f>O594*H594</f>
        <v>0</v>
      </c>
      <c r="Q594" s="182">
        <v>0.00029</v>
      </c>
      <c r="R594" s="182">
        <f>Q594*H594</f>
        <v>0.083999660000000004</v>
      </c>
      <c r="S594" s="182">
        <v>0</v>
      </c>
      <c r="T594" s="183">
        <f>S594*H594</f>
        <v>0</v>
      </c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R594" s="184" t="s">
        <v>222</v>
      </c>
      <c r="AT594" s="184" t="s">
        <v>145</v>
      </c>
      <c r="AU594" s="184" t="s">
        <v>81</v>
      </c>
      <c r="AY594" s="19" t="s">
        <v>143</v>
      </c>
      <c r="BE594" s="185">
        <f>IF(N594="základní",J594,0)</f>
        <v>0</v>
      </c>
      <c r="BF594" s="185">
        <f>IF(N594="snížená",J594,0)</f>
        <v>0</v>
      </c>
      <c r="BG594" s="185">
        <f>IF(N594="zákl. přenesená",J594,0)</f>
        <v>0</v>
      </c>
      <c r="BH594" s="185">
        <f>IF(N594="sníž. přenesená",J594,0)</f>
        <v>0</v>
      </c>
      <c r="BI594" s="185">
        <f>IF(N594="nulová",J594,0)</f>
        <v>0</v>
      </c>
      <c r="BJ594" s="19" t="s">
        <v>79</v>
      </c>
      <c r="BK594" s="185">
        <f>ROUND(I594*H594,2)</f>
        <v>0</v>
      </c>
      <c r="BL594" s="19" t="s">
        <v>222</v>
      </c>
      <c r="BM594" s="184" t="s">
        <v>976</v>
      </c>
    </row>
    <row r="595" s="13" customFormat="1">
      <c r="A595" s="13"/>
      <c r="B595" s="186"/>
      <c r="C595" s="13"/>
      <c r="D595" s="187" t="s">
        <v>152</v>
      </c>
      <c r="E595" s="188" t="s">
        <v>3</v>
      </c>
      <c r="F595" s="189" t="s">
        <v>968</v>
      </c>
      <c r="G595" s="13"/>
      <c r="H595" s="190">
        <v>289.654</v>
      </c>
      <c r="I595" s="191"/>
      <c r="J595" s="13"/>
      <c r="K595" s="13"/>
      <c r="L595" s="186"/>
      <c r="M595" s="192"/>
      <c r="N595" s="193"/>
      <c r="O595" s="193"/>
      <c r="P595" s="193"/>
      <c r="Q595" s="193"/>
      <c r="R595" s="193"/>
      <c r="S595" s="193"/>
      <c r="T595" s="194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188" t="s">
        <v>152</v>
      </c>
      <c r="AU595" s="188" t="s">
        <v>81</v>
      </c>
      <c r="AV595" s="13" t="s">
        <v>81</v>
      </c>
      <c r="AW595" s="13" t="s">
        <v>34</v>
      </c>
      <c r="AX595" s="13" t="s">
        <v>79</v>
      </c>
      <c r="AY595" s="188" t="s">
        <v>143</v>
      </c>
    </row>
    <row r="596" s="2" customFormat="1">
      <c r="A596" s="38"/>
      <c r="B596" s="172"/>
      <c r="C596" s="173" t="s">
        <v>977</v>
      </c>
      <c r="D596" s="173" t="s">
        <v>145</v>
      </c>
      <c r="E596" s="174" t="s">
        <v>978</v>
      </c>
      <c r="F596" s="175" t="s">
        <v>979</v>
      </c>
      <c r="G596" s="176" t="s">
        <v>148</v>
      </c>
      <c r="H596" s="177">
        <v>289.654</v>
      </c>
      <c r="I596" s="178"/>
      <c r="J596" s="179">
        <f>ROUND(I596*H596,2)</f>
        <v>0</v>
      </c>
      <c r="K596" s="175" t="s">
        <v>149</v>
      </c>
      <c r="L596" s="39"/>
      <c r="M596" s="180" t="s">
        <v>3</v>
      </c>
      <c r="N596" s="181" t="s">
        <v>43</v>
      </c>
      <c r="O596" s="72"/>
      <c r="P596" s="182">
        <f>O596*H596</f>
        <v>0</v>
      </c>
      <c r="Q596" s="182">
        <v>1.0000000000000001E-05</v>
      </c>
      <c r="R596" s="182">
        <f>Q596*H596</f>
        <v>0.0028965400000000004</v>
      </c>
      <c r="S596" s="182">
        <v>0</v>
      </c>
      <c r="T596" s="183">
        <f>S596*H596</f>
        <v>0</v>
      </c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R596" s="184" t="s">
        <v>222</v>
      </c>
      <c r="AT596" s="184" t="s">
        <v>145</v>
      </c>
      <c r="AU596" s="184" t="s">
        <v>81</v>
      </c>
      <c r="AY596" s="19" t="s">
        <v>143</v>
      </c>
      <c r="BE596" s="185">
        <f>IF(N596="základní",J596,0)</f>
        <v>0</v>
      </c>
      <c r="BF596" s="185">
        <f>IF(N596="snížená",J596,0)</f>
        <v>0</v>
      </c>
      <c r="BG596" s="185">
        <f>IF(N596="zákl. přenesená",J596,0)</f>
        <v>0</v>
      </c>
      <c r="BH596" s="185">
        <f>IF(N596="sníž. přenesená",J596,0)</f>
        <v>0</v>
      </c>
      <c r="BI596" s="185">
        <f>IF(N596="nulová",J596,0)</f>
        <v>0</v>
      </c>
      <c r="BJ596" s="19" t="s">
        <v>79</v>
      </c>
      <c r="BK596" s="185">
        <f>ROUND(I596*H596,2)</f>
        <v>0</v>
      </c>
      <c r="BL596" s="19" t="s">
        <v>222</v>
      </c>
      <c r="BM596" s="184" t="s">
        <v>980</v>
      </c>
    </row>
    <row r="597" s="13" customFormat="1">
      <c r="A597" s="13"/>
      <c r="B597" s="186"/>
      <c r="C597" s="13"/>
      <c r="D597" s="187" t="s">
        <v>152</v>
      </c>
      <c r="E597" s="188" t="s">
        <v>3</v>
      </c>
      <c r="F597" s="189" t="s">
        <v>968</v>
      </c>
      <c r="G597" s="13"/>
      <c r="H597" s="190">
        <v>289.654</v>
      </c>
      <c r="I597" s="191"/>
      <c r="J597" s="13"/>
      <c r="K597" s="13"/>
      <c r="L597" s="186"/>
      <c r="M597" s="192"/>
      <c r="N597" s="193"/>
      <c r="O597" s="193"/>
      <c r="P597" s="193"/>
      <c r="Q597" s="193"/>
      <c r="R597" s="193"/>
      <c r="S597" s="193"/>
      <c r="T597" s="194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188" t="s">
        <v>152</v>
      </c>
      <c r="AU597" s="188" t="s">
        <v>81</v>
      </c>
      <c r="AV597" s="13" t="s">
        <v>81</v>
      </c>
      <c r="AW597" s="13" t="s">
        <v>34</v>
      </c>
      <c r="AX597" s="13" t="s">
        <v>79</v>
      </c>
      <c r="AY597" s="188" t="s">
        <v>143</v>
      </c>
    </row>
    <row r="598" s="12" customFormat="1" ht="25.92" customHeight="1">
      <c r="A598" s="12"/>
      <c r="B598" s="159"/>
      <c r="C598" s="12"/>
      <c r="D598" s="160" t="s">
        <v>71</v>
      </c>
      <c r="E598" s="161" t="s">
        <v>981</v>
      </c>
      <c r="F598" s="161" t="s">
        <v>982</v>
      </c>
      <c r="G598" s="12"/>
      <c r="H598" s="12"/>
      <c r="I598" s="162"/>
      <c r="J598" s="163">
        <f>BK598</f>
        <v>0</v>
      </c>
      <c r="K598" s="12"/>
      <c r="L598" s="159"/>
      <c r="M598" s="164"/>
      <c r="N598" s="165"/>
      <c r="O598" s="165"/>
      <c r="P598" s="166">
        <f>SUM(P599:P604)</f>
        <v>0</v>
      </c>
      <c r="Q598" s="165"/>
      <c r="R598" s="166">
        <f>SUM(R599:R604)</f>
        <v>0</v>
      </c>
      <c r="S598" s="165"/>
      <c r="T598" s="167">
        <f>SUM(T599:T604)</f>
        <v>0</v>
      </c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R598" s="160" t="s">
        <v>150</v>
      </c>
      <c r="AT598" s="168" t="s">
        <v>71</v>
      </c>
      <c r="AU598" s="168" t="s">
        <v>72</v>
      </c>
      <c r="AY598" s="160" t="s">
        <v>143</v>
      </c>
      <c r="BK598" s="169">
        <f>SUM(BK599:BK604)</f>
        <v>0</v>
      </c>
    </row>
    <row r="599" s="2" customFormat="1">
      <c r="A599" s="38"/>
      <c r="B599" s="172"/>
      <c r="C599" s="173" t="s">
        <v>983</v>
      </c>
      <c r="D599" s="173" t="s">
        <v>145</v>
      </c>
      <c r="E599" s="174" t="s">
        <v>984</v>
      </c>
      <c r="F599" s="175" t="s">
        <v>985</v>
      </c>
      <c r="G599" s="176" t="s">
        <v>986</v>
      </c>
      <c r="H599" s="177">
        <v>20</v>
      </c>
      <c r="I599" s="178"/>
      <c r="J599" s="179">
        <f>ROUND(I599*H599,2)</f>
        <v>0</v>
      </c>
      <c r="K599" s="175" t="s">
        <v>149</v>
      </c>
      <c r="L599" s="39"/>
      <c r="M599" s="180" t="s">
        <v>3</v>
      </c>
      <c r="N599" s="181" t="s">
        <v>43</v>
      </c>
      <c r="O599" s="72"/>
      <c r="P599" s="182">
        <f>O599*H599</f>
        <v>0</v>
      </c>
      <c r="Q599" s="182">
        <v>0</v>
      </c>
      <c r="R599" s="182">
        <f>Q599*H599</f>
        <v>0</v>
      </c>
      <c r="S599" s="182">
        <v>0</v>
      </c>
      <c r="T599" s="183">
        <f>S599*H599</f>
        <v>0</v>
      </c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R599" s="184" t="s">
        <v>987</v>
      </c>
      <c r="AT599" s="184" t="s">
        <v>145</v>
      </c>
      <c r="AU599" s="184" t="s">
        <v>79</v>
      </c>
      <c r="AY599" s="19" t="s">
        <v>143</v>
      </c>
      <c r="BE599" s="185">
        <f>IF(N599="základní",J599,0)</f>
        <v>0</v>
      </c>
      <c r="BF599" s="185">
        <f>IF(N599="snížená",J599,0)</f>
        <v>0</v>
      </c>
      <c r="BG599" s="185">
        <f>IF(N599="zákl. přenesená",J599,0)</f>
        <v>0</v>
      </c>
      <c r="BH599" s="185">
        <f>IF(N599="sníž. přenesená",J599,0)</f>
        <v>0</v>
      </c>
      <c r="BI599" s="185">
        <f>IF(N599="nulová",J599,0)</f>
        <v>0</v>
      </c>
      <c r="BJ599" s="19" t="s">
        <v>79</v>
      </c>
      <c r="BK599" s="185">
        <f>ROUND(I599*H599,2)</f>
        <v>0</v>
      </c>
      <c r="BL599" s="19" t="s">
        <v>987</v>
      </c>
      <c r="BM599" s="184" t="s">
        <v>988</v>
      </c>
    </row>
    <row r="600" s="13" customFormat="1">
      <c r="A600" s="13"/>
      <c r="B600" s="186"/>
      <c r="C600" s="13"/>
      <c r="D600" s="187" t="s">
        <v>152</v>
      </c>
      <c r="E600" s="188" t="s">
        <v>3</v>
      </c>
      <c r="F600" s="189" t="s">
        <v>989</v>
      </c>
      <c r="G600" s="13"/>
      <c r="H600" s="190">
        <v>20</v>
      </c>
      <c r="I600" s="191"/>
      <c r="J600" s="13"/>
      <c r="K600" s="13"/>
      <c r="L600" s="186"/>
      <c r="M600" s="192"/>
      <c r="N600" s="193"/>
      <c r="O600" s="193"/>
      <c r="P600" s="193"/>
      <c r="Q600" s="193"/>
      <c r="R600" s="193"/>
      <c r="S600" s="193"/>
      <c r="T600" s="194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188" t="s">
        <v>152</v>
      </c>
      <c r="AU600" s="188" t="s">
        <v>79</v>
      </c>
      <c r="AV600" s="13" t="s">
        <v>81</v>
      </c>
      <c r="AW600" s="13" t="s">
        <v>34</v>
      </c>
      <c r="AX600" s="13" t="s">
        <v>79</v>
      </c>
      <c r="AY600" s="188" t="s">
        <v>143</v>
      </c>
    </row>
    <row r="601" s="2" customFormat="1">
      <c r="A601" s="38"/>
      <c r="B601" s="172"/>
      <c r="C601" s="173" t="s">
        <v>990</v>
      </c>
      <c r="D601" s="173" t="s">
        <v>145</v>
      </c>
      <c r="E601" s="174" t="s">
        <v>991</v>
      </c>
      <c r="F601" s="175" t="s">
        <v>992</v>
      </c>
      <c r="G601" s="176" t="s">
        <v>986</v>
      </c>
      <c r="H601" s="177">
        <v>20</v>
      </c>
      <c r="I601" s="178"/>
      <c r="J601" s="179">
        <f>ROUND(I601*H601,2)</f>
        <v>0</v>
      </c>
      <c r="K601" s="175" t="s">
        <v>149</v>
      </c>
      <c r="L601" s="39"/>
      <c r="M601" s="180" t="s">
        <v>3</v>
      </c>
      <c r="N601" s="181" t="s">
        <v>43</v>
      </c>
      <c r="O601" s="72"/>
      <c r="P601" s="182">
        <f>O601*H601</f>
        <v>0</v>
      </c>
      <c r="Q601" s="182">
        <v>0</v>
      </c>
      <c r="R601" s="182">
        <f>Q601*H601</f>
        <v>0</v>
      </c>
      <c r="S601" s="182">
        <v>0</v>
      </c>
      <c r="T601" s="183">
        <f>S601*H601</f>
        <v>0</v>
      </c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R601" s="184" t="s">
        <v>987</v>
      </c>
      <c r="AT601" s="184" t="s">
        <v>145</v>
      </c>
      <c r="AU601" s="184" t="s">
        <v>79</v>
      </c>
      <c r="AY601" s="19" t="s">
        <v>143</v>
      </c>
      <c r="BE601" s="185">
        <f>IF(N601="základní",J601,0)</f>
        <v>0</v>
      </c>
      <c r="BF601" s="185">
        <f>IF(N601="snížená",J601,0)</f>
        <v>0</v>
      </c>
      <c r="BG601" s="185">
        <f>IF(N601="zákl. přenesená",J601,0)</f>
        <v>0</v>
      </c>
      <c r="BH601" s="185">
        <f>IF(N601="sníž. přenesená",J601,0)</f>
        <v>0</v>
      </c>
      <c r="BI601" s="185">
        <f>IF(N601="nulová",J601,0)</f>
        <v>0</v>
      </c>
      <c r="BJ601" s="19" t="s">
        <v>79</v>
      </c>
      <c r="BK601" s="185">
        <f>ROUND(I601*H601,2)</f>
        <v>0</v>
      </c>
      <c r="BL601" s="19" t="s">
        <v>987</v>
      </c>
      <c r="BM601" s="184" t="s">
        <v>993</v>
      </c>
    </row>
    <row r="602" s="13" customFormat="1">
      <c r="A602" s="13"/>
      <c r="B602" s="186"/>
      <c r="C602" s="13"/>
      <c r="D602" s="187" t="s">
        <v>152</v>
      </c>
      <c r="E602" s="188" t="s">
        <v>3</v>
      </c>
      <c r="F602" s="189" t="s">
        <v>989</v>
      </c>
      <c r="G602" s="13"/>
      <c r="H602" s="190">
        <v>20</v>
      </c>
      <c r="I602" s="191"/>
      <c r="J602" s="13"/>
      <c r="K602" s="13"/>
      <c r="L602" s="186"/>
      <c r="M602" s="192"/>
      <c r="N602" s="193"/>
      <c r="O602" s="193"/>
      <c r="P602" s="193"/>
      <c r="Q602" s="193"/>
      <c r="R602" s="193"/>
      <c r="S602" s="193"/>
      <c r="T602" s="194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188" t="s">
        <v>152</v>
      </c>
      <c r="AU602" s="188" t="s">
        <v>79</v>
      </c>
      <c r="AV602" s="13" t="s">
        <v>81</v>
      </c>
      <c r="AW602" s="13" t="s">
        <v>34</v>
      </c>
      <c r="AX602" s="13" t="s">
        <v>79</v>
      </c>
      <c r="AY602" s="188" t="s">
        <v>143</v>
      </c>
    </row>
    <row r="603" s="2" customFormat="1">
      <c r="A603" s="38"/>
      <c r="B603" s="172"/>
      <c r="C603" s="173" t="s">
        <v>994</v>
      </c>
      <c r="D603" s="173" t="s">
        <v>145</v>
      </c>
      <c r="E603" s="174" t="s">
        <v>995</v>
      </c>
      <c r="F603" s="175" t="s">
        <v>996</v>
      </c>
      <c r="G603" s="176" t="s">
        <v>986</v>
      </c>
      <c r="H603" s="177">
        <v>40</v>
      </c>
      <c r="I603" s="178"/>
      <c r="J603" s="179">
        <f>ROUND(I603*H603,2)</f>
        <v>0</v>
      </c>
      <c r="K603" s="175" t="s">
        <v>149</v>
      </c>
      <c r="L603" s="39"/>
      <c r="M603" s="180" t="s">
        <v>3</v>
      </c>
      <c r="N603" s="181" t="s">
        <v>43</v>
      </c>
      <c r="O603" s="72"/>
      <c r="P603" s="182">
        <f>O603*H603</f>
        <v>0</v>
      </c>
      <c r="Q603" s="182">
        <v>0</v>
      </c>
      <c r="R603" s="182">
        <f>Q603*H603</f>
        <v>0</v>
      </c>
      <c r="S603" s="182">
        <v>0</v>
      </c>
      <c r="T603" s="183">
        <f>S603*H603</f>
        <v>0</v>
      </c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R603" s="184" t="s">
        <v>987</v>
      </c>
      <c r="AT603" s="184" t="s">
        <v>145</v>
      </c>
      <c r="AU603" s="184" t="s">
        <v>79</v>
      </c>
      <c r="AY603" s="19" t="s">
        <v>143</v>
      </c>
      <c r="BE603" s="185">
        <f>IF(N603="základní",J603,0)</f>
        <v>0</v>
      </c>
      <c r="BF603" s="185">
        <f>IF(N603="snížená",J603,0)</f>
        <v>0</v>
      </c>
      <c r="BG603" s="185">
        <f>IF(N603="zákl. přenesená",J603,0)</f>
        <v>0</v>
      </c>
      <c r="BH603" s="185">
        <f>IF(N603="sníž. přenesená",J603,0)</f>
        <v>0</v>
      </c>
      <c r="BI603" s="185">
        <f>IF(N603="nulová",J603,0)</f>
        <v>0</v>
      </c>
      <c r="BJ603" s="19" t="s">
        <v>79</v>
      </c>
      <c r="BK603" s="185">
        <f>ROUND(I603*H603,2)</f>
        <v>0</v>
      </c>
      <c r="BL603" s="19" t="s">
        <v>987</v>
      </c>
      <c r="BM603" s="184" t="s">
        <v>997</v>
      </c>
    </row>
    <row r="604" s="13" customFormat="1">
      <c r="A604" s="13"/>
      <c r="B604" s="186"/>
      <c r="C604" s="13"/>
      <c r="D604" s="187" t="s">
        <v>152</v>
      </c>
      <c r="E604" s="188" t="s">
        <v>3</v>
      </c>
      <c r="F604" s="189" t="s">
        <v>998</v>
      </c>
      <c r="G604" s="13"/>
      <c r="H604" s="190">
        <v>40</v>
      </c>
      <c r="I604" s="191"/>
      <c r="J604" s="13"/>
      <c r="K604" s="13"/>
      <c r="L604" s="186"/>
      <c r="M604" s="221"/>
      <c r="N604" s="222"/>
      <c r="O604" s="222"/>
      <c r="P604" s="222"/>
      <c r="Q604" s="222"/>
      <c r="R604" s="222"/>
      <c r="S604" s="222"/>
      <c r="T604" s="22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188" t="s">
        <v>152</v>
      </c>
      <c r="AU604" s="188" t="s">
        <v>79</v>
      </c>
      <c r="AV604" s="13" t="s">
        <v>81</v>
      </c>
      <c r="AW604" s="13" t="s">
        <v>34</v>
      </c>
      <c r="AX604" s="13" t="s">
        <v>79</v>
      </c>
      <c r="AY604" s="188" t="s">
        <v>143</v>
      </c>
    </row>
    <row r="605" s="2" customFormat="1" ht="6.96" customHeight="1">
      <c r="A605" s="38"/>
      <c r="B605" s="55"/>
      <c r="C605" s="56"/>
      <c r="D605" s="56"/>
      <c r="E605" s="56"/>
      <c r="F605" s="56"/>
      <c r="G605" s="56"/>
      <c r="H605" s="56"/>
      <c r="I605" s="56"/>
      <c r="J605" s="56"/>
      <c r="K605" s="56"/>
      <c r="L605" s="39"/>
      <c r="M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</row>
  </sheetData>
  <autoFilter ref="C106:K60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95:H95"/>
    <mergeCell ref="E97:H97"/>
    <mergeCell ref="E99:H9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87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="1" customFormat="1" ht="24.96" customHeight="1">
      <c r="B4" s="22"/>
      <c r="D4" s="23" t="s">
        <v>97</v>
      </c>
      <c r="L4" s="22"/>
      <c r="M4" s="122" t="s">
        <v>11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17</v>
      </c>
      <c r="L6" s="22"/>
    </row>
    <row r="7" s="1" customFormat="1" ht="16.5" customHeight="1">
      <c r="B7" s="22"/>
      <c r="E7" s="123" t="str">
        <f>'Rekapitulace stavby'!K6</f>
        <v>Stavební úpravy stavby na p.č.st.5 Bežerovice</v>
      </c>
      <c r="F7" s="32"/>
      <c r="G7" s="32"/>
      <c r="H7" s="32"/>
      <c r="L7" s="22"/>
    </row>
    <row r="8" s="1" customFormat="1" ht="12" customHeight="1">
      <c r="B8" s="22"/>
      <c r="D8" s="32" t="s">
        <v>98</v>
      </c>
      <c r="L8" s="22"/>
    </row>
    <row r="9" s="2" customFormat="1" ht="16.5" customHeight="1">
      <c r="A9" s="38"/>
      <c r="B9" s="39"/>
      <c r="C9" s="38"/>
      <c r="D9" s="38"/>
      <c r="E9" s="123" t="s">
        <v>99</v>
      </c>
      <c r="F9" s="38"/>
      <c r="G9" s="38"/>
      <c r="H9" s="38"/>
      <c r="I9" s="38"/>
      <c r="J9" s="38"/>
      <c r="K9" s="38"/>
      <c r="L9" s="12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39"/>
      <c r="C10" s="38"/>
      <c r="D10" s="32" t="s">
        <v>100</v>
      </c>
      <c r="E10" s="38"/>
      <c r="F10" s="38"/>
      <c r="G10" s="38"/>
      <c r="H10" s="38"/>
      <c r="I10" s="38"/>
      <c r="J10" s="38"/>
      <c r="K10" s="38"/>
      <c r="L10" s="12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39"/>
      <c r="C11" s="38"/>
      <c r="D11" s="38"/>
      <c r="E11" s="62" t="s">
        <v>999</v>
      </c>
      <c r="F11" s="38"/>
      <c r="G11" s="38"/>
      <c r="H11" s="38"/>
      <c r="I11" s="38"/>
      <c r="J11" s="38"/>
      <c r="K11" s="38"/>
      <c r="L11" s="12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39"/>
      <c r="C12" s="38"/>
      <c r="D12" s="38"/>
      <c r="E12" s="38"/>
      <c r="F12" s="38"/>
      <c r="G12" s="38"/>
      <c r="H12" s="38"/>
      <c r="I12" s="38"/>
      <c r="J12" s="38"/>
      <c r="K12" s="38"/>
      <c r="L12" s="12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39"/>
      <c r="C13" s="38"/>
      <c r="D13" s="32" t="s">
        <v>19</v>
      </c>
      <c r="E13" s="38"/>
      <c r="F13" s="27" t="s">
        <v>3</v>
      </c>
      <c r="G13" s="38"/>
      <c r="H13" s="38"/>
      <c r="I13" s="32" t="s">
        <v>21</v>
      </c>
      <c r="J13" s="27" t="s">
        <v>3</v>
      </c>
      <c r="K13" s="38"/>
      <c r="L13" s="12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22</v>
      </c>
      <c r="E14" s="38"/>
      <c r="F14" s="27" t="s">
        <v>23</v>
      </c>
      <c r="G14" s="38"/>
      <c r="H14" s="38"/>
      <c r="I14" s="32" t="s">
        <v>24</v>
      </c>
      <c r="J14" s="64" t="str">
        <f>'Rekapitulace stavby'!AN8</f>
        <v>10. 6. 2021</v>
      </c>
      <c r="K14" s="38"/>
      <c r="L14" s="12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39"/>
      <c r="C15" s="38"/>
      <c r="D15" s="38"/>
      <c r="E15" s="38"/>
      <c r="F15" s="38"/>
      <c r="G15" s="38"/>
      <c r="H15" s="38"/>
      <c r="I15" s="38"/>
      <c r="J15" s="38"/>
      <c r="K15" s="38"/>
      <c r="L15" s="12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39"/>
      <c r="C16" s="38"/>
      <c r="D16" s="32" t="s">
        <v>26</v>
      </c>
      <c r="E16" s="38"/>
      <c r="F16" s="38"/>
      <c r="G16" s="38"/>
      <c r="H16" s="38"/>
      <c r="I16" s="32" t="s">
        <v>27</v>
      </c>
      <c r="J16" s="27" t="str">
        <f>IF('Rekapitulace stavby'!AN10="","",'Rekapitulace stavby'!AN10)</f>
        <v/>
      </c>
      <c r="K16" s="38"/>
      <c r="L16" s="12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39"/>
      <c r="C17" s="38"/>
      <c r="D17" s="38"/>
      <c r="E17" s="27" t="str">
        <f>IF('Rekapitulace stavby'!E11="","",'Rekapitulace stavby'!E11)</f>
        <v xml:space="preserve"> </v>
      </c>
      <c r="F17" s="38"/>
      <c r="G17" s="38"/>
      <c r="H17" s="38"/>
      <c r="I17" s="32" t="s">
        <v>29</v>
      </c>
      <c r="J17" s="27" t="str">
        <f>IF('Rekapitulace stavby'!AN11="","",'Rekapitulace stavby'!AN11)</f>
        <v/>
      </c>
      <c r="K17" s="38"/>
      <c r="L17" s="12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39"/>
      <c r="C18" s="38"/>
      <c r="D18" s="38"/>
      <c r="E18" s="38"/>
      <c r="F18" s="38"/>
      <c r="G18" s="38"/>
      <c r="H18" s="38"/>
      <c r="I18" s="38"/>
      <c r="J18" s="38"/>
      <c r="K18" s="38"/>
      <c r="L18" s="12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39"/>
      <c r="C19" s="38"/>
      <c r="D19" s="32" t="s">
        <v>30</v>
      </c>
      <c r="E19" s="38"/>
      <c r="F19" s="38"/>
      <c r="G19" s="38"/>
      <c r="H19" s="38"/>
      <c r="I19" s="32" t="s">
        <v>27</v>
      </c>
      <c r="J19" s="33" t="str">
        <f>'Rekapitulace stavby'!AN13</f>
        <v>Vyplň údaj</v>
      </c>
      <c r="K19" s="38"/>
      <c r="L19" s="12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39"/>
      <c r="C20" s="38"/>
      <c r="D20" s="38"/>
      <c r="E20" s="33" t="str">
        <f>'Rekapitulace stavby'!E14</f>
        <v>Vyplň údaj</v>
      </c>
      <c r="F20" s="27"/>
      <c r="G20" s="27"/>
      <c r="H20" s="27"/>
      <c r="I20" s="32" t="s">
        <v>29</v>
      </c>
      <c r="J20" s="33" t="str">
        <f>'Rekapitulace stavby'!AN14</f>
        <v>Vyplň údaj</v>
      </c>
      <c r="K20" s="38"/>
      <c r="L20" s="12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39"/>
      <c r="C21" s="38"/>
      <c r="D21" s="38"/>
      <c r="E21" s="38"/>
      <c r="F21" s="38"/>
      <c r="G21" s="38"/>
      <c r="H21" s="38"/>
      <c r="I21" s="38"/>
      <c r="J21" s="38"/>
      <c r="K21" s="38"/>
      <c r="L21" s="12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39"/>
      <c r="C22" s="38"/>
      <c r="D22" s="32" t="s">
        <v>32</v>
      </c>
      <c r="E22" s="38"/>
      <c r="F22" s="38"/>
      <c r="G22" s="38"/>
      <c r="H22" s="38"/>
      <c r="I22" s="32" t="s">
        <v>27</v>
      </c>
      <c r="J22" s="27" t="s">
        <v>3</v>
      </c>
      <c r="K22" s="38"/>
      <c r="L22" s="12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39"/>
      <c r="C23" s="38"/>
      <c r="D23" s="38"/>
      <c r="E23" s="27" t="s">
        <v>33</v>
      </c>
      <c r="F23" s="38"/>
      <c r="G23" s="38"/>
      <c r="H23" s="38"/>
      <c r="I23" s="32" t="s">
        <v>29</v>
      </c>
      <c r="J23" s="27" t="s">
        <v>3</v>
      </c>
      <c r="K23" s="38"/>
      <c r="L23" s="12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39"/>
      <c r="C24" s="38"/>
      <c r="D24" s="38"/>
      <c r="E24" s="38"/>
      <c r="F24" s="38"/>
      <c r="G24" s="38"/>
      <c r="H24" s="38"/>
      <c r="I24" s="38"/>
      <c r="J24" s="38"/>
      <c r="K24" s="38"/>
      <c r="L24" s="12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39"/>
      <c r="C25" s="38"/>
      <c r="D25" s="32" t="s">
        <v>35</v>
      </c>
      <c r="E25" s="38"/>
      <c r="F25" s="38"/>
      <c r="G25" s="38"/>
      <c r="H25" s="38"/>
      <c r="I25" s="32" t="s">
        <v>27</v>
      </c>
      <c r="J25" s="27" t="str">
        <f>IF('Rekapitulace stavby'!AN19="","",'Rekapitulace stavby'!AN19)</f>
        <v/>
      </c>
      <c r="K25" s="38"/>
      <c r="L25" s="12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39"/>
      <c r="C26" s="38"/>
      <c r="D26" s="38"/>
      <c r="E26" s="27" t="str">
        <f>IF('Rekapitulace stavby'!E20="","",'Rekapitulace stavby'!E20)</f>
        <v xml:space="preserve"> </v>
      </c>
      <c r="F26" s="38"/>
      <c r="G26" s="38"/>
      <c r="H26" s="38"/>
      <c r="I26" s="32" t="s">
        <v>29</v>
      </c>
      <c r="J26" s="27" t="str">
        <f>IF('Rekapitulace stavby'!AN20="","",'Rekapitulace stavby'!AN20)</f>
        <v/>
      </c>
      <c r="K26" s="38"/>
      <c r="L26" s="12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39"/>
      <c r="C27" s="38"/>
      <c r="D27" s="38"/>
      <c r="E27" s="38"/>
      <c r="F27" s="38"/>
      <c r="G27" s="38"/>
      <c r="H27" s="38"/>
      <c r="I27" s="38"/>
      <c r="J27" s="38"/>
      <c r="K27" s="38"/>
      <c r="L27" s="124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39"/>
      <c r="C28" s="38"/>
      <c r="D28" s="32" t="s">
        <v>36</v>
      </c>
      <c r="E28" s="38"/>
      <c r="F28" s="38"/>
      <c r="G28" s="38"/>
      <c r="H28" s="38"/>
      <c r="I28" s="38"/>
      <c r="J28" s="38"/>
      <c r="K28" s="38"/>
      <c r="L28" s="12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25"/>
      <c r="B29" s="126"/>
      <c r="C29" s="125"/>
      <c r="D29" s="125"/>
      <c r="E29" s="36" t="s">
        <v>3</v>
      </c>
      <c r="F29" s="36"/>
      <c r="G29" s="36"/>
      <c r="H29" s="36"/>
      <c r="I29" s="125"/>
      <c r="J29" s="125"/>
      <c r="K29" s="125"/>
      <c r="L29" s="127"/>
      <c r="S29" s="125"/>
      <c r="T29" s="125"/>
      <c r="U29" s="125"/>
      <c r="V29" s="125"/>
      <c r="W29" s="125"/>
      <c r="X29" s="125"/>
      <c r="Y29" s="125"/>
      <c r="Z29" s="125"/>
      <c r="AA29" s="125"/>
      <c r="AB29" s="125"/>
      <c r="AC29" s="125"/>
      <c r="AD29" s="125"/>
      <c r="AE29" s="125"/>
    </row>
    <row r="30" s="2" customFormat="1" ht="6.96" customHeight="1">
      <c r="A30" s="38"/>
      <c r="B30" s="39"/>
      <c r="C30" s="38"/>
      <c r="D30" s="38"/>
      <c r="E30" s="38"/>
      <c r="F30" s="38"/>
      <c r="G30" s="38"/>
      <c r="H30" s="38"/>
      <c r="I30" s="38"/>
      <c r="J30" s="38"/>
      <c r="K30" s="38"/>
      <c r="L30" s="12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2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39"/>
      <c r="C32" s="38"/>
      <c r="D32" s="128" t="s">
        <v>38</v>
      </c>
      <c r="E32" s="38"/>
      <c r="F32" s="38"/>
      <c r="G32" s="38"/>
      <c r="H32" s="38"/>
      <c r="I32" s="38"/>
      <c r="J32" s="90">
        <f>ROUND(J91, 2)</f>
        <v>0</v>
      </c>
      <c r="K32" s="38"/>
      <c r="L32" s="12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39"/>
      <c r="C33" s="38"/>
      <c r="D33" s="84"/>
      <c r="E33" s="84"/>
      <c r="F33" s="84"/>
      <c r="G33" s="84"/>
      <c r="H33" s="84"/>
      <c r="I33" s="84"/>
      <c r="J33" s="84"/>
      <c r="K33" s="84"/>
      <c r="L33" s="12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8"/>
      <c r="F34" s="43" t="s">
        <v>40</v>
      </c>
      <c r="G34" s="38"/>
      <c r="H34" s="38"/>
      <c r="I34" s="43" t="s">
        <v>39</v>
      </c>
      <c r="J34" s="43" t="s">
        <v>41</v>
      </c>
      <c r="K34" s="38"/>
      <c r="L34" s="12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39"/>
      <c r="C35" s="38"/>
      <c r="D35" s="129" t="s">
        <v>42</v>
      </c>
      <c r="E35" s="32" t="s">
        <v>43</v>
      </c>
      <c r="F35" s="130">
        <f>ROUND((SUM(BE91:BE164)),  2)</f>
        <v>0</v>
      </c>
      <c r="G35" s="38"/>
      <c r="H35" s="38"/>
      <c r="I35" s="131">
        <v>0.20999999999999999</v>
      </c>
      <c r="J35" s="130">
        <f>ROUND(((SUM(BE91:BE164))*I35),  2)</f>
        <v>0</v>
      </c>
      <c r="K35" s="38"/>
      <c r="L35" s="12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39"/>
      <c r="C36" s="38"/>
      <c r="D36" s="38"/>
      <c r="E36" s="32" t="s">
        <v>44</v>
      </c>
      <c r="F36" s="130">
        <f>ROUND((SUM(BF91:BF164)),  2)</f>
        <v>0</v>
      </c>
      <c r="G36" s="38"/>
      <c r="H36" s="38"/>
      <c r="I36" s="131">
        <v>0.14999999999999999</v>
      </c>
      <c r="J36" s="130">
        <f>ROUND(((SUM(BF91:BF164))*I36),  2)</f>
        <v>0</v>
      </c>
      <c r="K36" s="38"/>
      <c r="L36" s="12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45</v>
      </c>
      <c r="F37" s="130">
        <f>ROUND((SUM(BG91:BG164)),  2)</f>
        <v>0</v>
      </c>
      <c r="G37" s="38"/>
      <c r="H37" s="38"/>
      <c r="I37" s="131">
        <v>0.20999999999999999</v>
      </c>
      <c r="J37" s="130">
        <f>0</f>
        <v>0</v>
      </c>
      <c r="K37" s="38"/>
      <c r="L37" s="12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39"/>
      <c r="C38" s="38"/>
      <c r="D38" s="38"/>
      <c r="E38" s="32" t="s">
        <v>46</v>
      </c>
      <c r="F38" s="130">
        <f>ROUND((SUM(BH91:BH164)),  2)</f>
        <v>0</v>
      </c>
      <c r="G38" s="38"/>
      <c r="H38" s="38"/>
      <c r="I38" s="131">
        <v>0.14999999999999999</v>
      </c>
      <c r="J38" s="130">
        <f>0</f>
        <v>0</v>
      </c>
      <c r="K38" s="38"/>
      <c r="L38" s="12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39"/>
      <c r="C39" s="38"/>
      <c r="D39" s="38"/>
      <c r="E39" s="32" t="s">
        <v>47</v>
      </c>
      <c r="F39" s="130">
        <f>ROUND((SUM(BI91:BI164)),  2)</f>
        <v>0</v>
      </c>
      <c r="G39" s="38"/>
      <c r="H39" s="38"/>
      <c r="I39" s="131">
        <v>0</v>
      </c>
      <c r="J39" s="130">
        <f>0</f>
        <v>0</v>
      </c>
      <c r="K39" s="38"/>
      <c r="L39" s="12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39"/>
      <c r="C40" s="38"/>
      <c r="D40" s="38"/>
      <c r="E40" s="38"/>
      <c r="F40" s="38"/>
      <c r="G40" s="38"/>
      <c r="H40" s="38"/>
      <c r="I40" s="38"/>
      <c r="J40" s="38"/>
      <c r="K40" s="38"/>
      <c r="L40" s="12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39"/>
      <c r="C41" s="132"/>
      <c r="D41" s="133" t="s">
        <v>48</v>
      </c>
      <c r="E41" s="76"/>
      <c r="F41" s="76"/>
      <c r="G41" s="134" t="s">
        <v>49</v>
      </c>
      <c r="H41" s="135" t="s">
        <v>50</v>
      </c>
      <c r="I41" s="76"/>
      <c r="J41" s="136">
        <f>SUM(J32:J39)</f>
        <v>0</v>
      </c>
      <c r="K41" s="137"/>
      <c r="L41" s="124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124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6" s="2" customFormat="1" ht="6.96" customHeight="1">
      <c r="A46" s="38"/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12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24.96" customHeight="1">
      <c r="A47" s="38"/>
      <c r="B47" s="39"/>
      <c r="C47" s="23" t="s">
        <v>102</v>
      </c>
      <c r="D47" s="38"/>
      <c r="E47" s="38"/>
      <c r="F47" s="38"/>
      <c r="G47" s="38"/>
      <c r="H47" s="38"/>
      <c r="I47" s="38"/>
      <c r="J47" s="38"/>
      <c r="K47" s="38"/>
      <c r="L47" s="12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6.96" customHeight="1">
      <c r="A48" s="38"/>
      <c r="B48" s="39"/>
      <c r="C48" s="38"/>
      <c r="D48" s="38"/>
      <c r="E48" s="38"/>
      <c r="F48" s="38"/>
      <c r="G48" s="38"/>
      <c r="H48" s="38"/>
      <c r="I48" s="38"/>
      <c r="J48" s="38"/>
      <c r="K48" s="38"/>
      <c r="L48" s="12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17</v>
      </c>
      <c r="D49" s="38"/>
      <c r="E49" s="38"/>
      <c r="F49" s="38"/>
      <c r="G49" s="38"/>
      <c r="H49" s="38"/>
      <c r="I49" s="38"/>
      <c r="J49" s="38"/>
      <c r="K49" s="38"/>
      <c r="L49" s="12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38"/>
      <c r="D50" s="38"/>
      <c r="E50" s="123" t="str">
        <f>E7</f>
        <v>Stavební úpravy stavby na p.č.st.5 Bežerovice</v>
      </c>
      <c r="F50" s="32"/>
      <c r="G50" s="32"/>
      <c r="H50" s="32"/>
      <c r="I50" s="38"/>
      <c r="J50" s="38"/>
      <c r="K50" s="38"/>
      <c r="L50" s="12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1" customFormat="1" ht="12" customHeight="1">
      <c r="B51" s="22"/>
      <c r="C51" s="32" t="s">
        <v>98</v>
      </c>
      <c r="L51" s="22"/>
    </row>
    <row r="52" s="2" customFormat="1" ht="16.5" customHeight="1">
      <c r="A52" s="38"/>
      <c r="B52" s="39"/>
      <c r="C52" s="38"/>
      <c r="D52" s="38"/>
      <c r="E52" s="123" t="s">
        <v>99</v>
      </c>
      <c r="F52" s="38"/>
      <c r="G52" s="38"/>
      <c r="H52" s="38"/>
      <c r="I52" s="38"/>
      <c r="J52" s="38"/>
      <c r="K52" s="38"/>
      <c r="L52" s="12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12" customHeight="1">
      <c r="A53" s="38"/>
      <c r="B53" s="39"/>
      <c r="C53" s="32" t="s">
        <v>100</v>
      </c>
      <c r="D53" s="38"/>
      <c r="E53" s="38"/>
      <c r="F53" s="38"/>
      <c r="G53" s="38"/>
      <c r="H53" s="38"/>
      <c r="I53" s="38"/>
      <c r="J53" s="38"/>
      <c r="K53" s="38"/>
      <c r="L53" s="12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16.5" customHeight="1">
      <c r="A54" s="38"/>
      <c r="B54" s="39"/>
      <c r="C54" s="38"/>
      <c r="D54" s="38"/>
      <c r="E54" s="62" t="str">
        <f>E11</f>
        <v>2 - venkovní úpravy - zpevněné plochy</v>
      </c>
      <c r="F54" s="38"/>
      <c r="G54" s="38"/>
      <c r="H54" s="38"/>
      <c r="I54" s="38"/>
      <c r="J54" s="38"/>
      <c r="K54" s="38"/>
      <c r="L54" s="12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6.96" customHeight="1">
      <c r="A55" s="38"/>
      <c r="B55" s="39"/>
      <c r="C55" s="38"/>
      <c r="D55" s="38"/>
      <c r="E55" s="38"/>
      <c r="F55" s="38"/>
      <c r="G55" s="38"/>
      <c r="H55" s="38"/>
      <c r="I55" s="38"/>
      <c r="J55" s="38"/>
      <c r="K55" s="38"/>
      <c r="L55" s="12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2" customHeight="1">
      <c r="A56" s="38"/>
      <c r="B56" s="39"/>
      <c r="C56" s="32" t="s">
        <v>22</v>
      </c>
      <c r="D56" s="38"/>
      <c r="E56" s="38"/>
      <c r="F56" s="27" t="str">
        <f>F14</f>
        <v>Bežerovice</v>
      </c>
      <c r="G56" s="38"/>
      <c r="H56" s="38"/>
      <c r="I56" s="32" t="s">
        <v>24</v>
      </c>
      <c r="J56" s="64" t="str">
        <f>IF(J14="","",J14)</f>
        <v>10. 6. 2021</v>
      </c>
      <c r="K56" s="38"/>
      <c r="L56" s="12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6.96" customHeight="1">
      <c r="A57" s="38"/>
      <c r="B57" s="39"/>
      <c r="C57" s="38"/>
      <c r="D57" s="38"/>
      <c r="E57" s="38"/>
      <c r="F57" s="38"/>
      <c r="G57" s="38"/>
      <c r="H57" s="38"/>
      <c r="I57" s="38"/>
      <c r="J57" s="38"/>
      <c r="K57" s="38"/>
      <c r="L57" s="12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25.65" customHeight="1">
      <c r="A58" s="38"/>
      <c r="B58" s="39"/>
      <c r="C58" s="32" t="s">
        <v>26</v>
      </c>
      <c r="D58" s="38"/>
      <c r="E58" s="38"/>
      <c r="F58" s="27" t="str">
        <f>E17</f>
        <v xml:space="preserve"> </v>
      </c>
      <c r="G58" s="38"/>
      <c r="H58" s="38"/>
      <c r="I58" s="32" t="s">
        <v>32</v>
      </c>
      <c r="J58" s="36" t="str">
        <f>E23</f>
        <v>Ing.Marie Buzková, Kunžak</v>
      </c>
      <c r="K58" s="38"/>
      <c r="L58" s="12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15.15" customHeight="1">
      <c r="A59" s="38"/>
      <c r="B59" s="39"/>
      <c r="C59" s="32" t="s">
        <v>30</v>
      </c>
      <c r="D59" s="38"/>
      <c r="E59" s="38"/>
      <c r="F59" s="27" t="str">
        <f>IF(E20="","",E20)</f>
        <v>Vyplň údaj</v>
      </c>
      <c r="G59" s="38"/>
      <c r="H59" s="38"/>
      <c r="I59" s="32" t="s">
        <v>35</v>
      </c>
      <c r="J59" s="36" t="str">
        <f>E26</f>
        <v xml:space="preserve"> </v>
      </c>
      <c r="K59" s="38"/>
      <c r="L59" s="12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0" s="2" customFormat="1" ht="10.32" customHeight="1">
      <c r="A60" s="38"/>
      <c r="B60" s="39"/>
      <c r="C60" s="38"/>
      <c r="D60" s="38"/>
      <c r="E60" s="38"/>
      <c r="F60" s="38"/>
      <c r="G60" s="38"/>
      <c r="H60" s="38"/>
      <c r="I60" s="38"/>
      <c r="J60" s="38"/>
      <c r="K60" s="38"/>
      <c r="L60" s="124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</row>
    <row r="61" s="2" customFormat="1" ht="29.28" customHeight="1">
      <c r="A61" s="38"/>
      <c r="B61" s="39"/>
      <c r="C61" s="138" t="s">
        <v>103</v>
      </c>
      <c r="D61" s="132"/>
      <c r="E61" s="132"/>
      <c r="F61" s="132"/>
      <c r="G61" s="132"/>
      <c r="H61" s="132"/>
      <c r="I61" s="132"/>
      <c r="J61" s="139" t="s">
        <v>104</v>
      </c>
      <c r="K61" s="132"/>
      <c r="L61" s="124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="2" customFormat="1" ht="10.32" customHeight="1">
      <c r="A62" s="38"/>
      <c r="B62" s="39"/>
      <c r="C62" s="38"/>
      <c r="D62" s="38"/>
      <c r="E62" s="38"/>
      <c r="F62" s="38"/>
      <c r="G62" s="38"/>
      <c r="H62" s="38"/>
      <c r="I62" s="38"/>
      <c r="J62" s="38"/>
      <c r="K62" s="38"/>
      <c r="L62" s="12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s="2" customFormat="1" ht="22.8" customHeight="1">
      <c r="A63" s="38"/>
      <c r="B63" s="39"/>
      <c r="C63" s="140" t="s">
        <v>70</v>
      </c>
      <c r="D63" s="38"/>
      <c r="E63" s="38"/>
      <c r="F63" s="38"/>
      <c r="G63" s="38"/>
      <c r="H63" s="38"/>
      <c r="I63" s="38"/>
      <c r="J63" s="90">
        <f>J91</f>
        <v>0</v>
      </c>
      <c r="K63" s="38"/>
      <c r="L63" s="12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U63" s="19" t="s">
        <v>105</v>
      </c>
    </row>
    <row r="64" s="9" customFormat="1" ht="24.96" customHeight="1">
      <c r="A64" s="9"/>
      <c r="B64" s="141"/>
      <c r="C64" s="9"/>
      <c r="D64" s="142" t="s">
        <v>106</v>
      </c>
      <c r="E64" s="143"/>
      <c r="F64" s="143"/>
      <c r="G64" s="143"/>
      <c r="H64" s="143"/>
      <c r="I64" s="143"/>
      <c r="J64" s="144">
        <f>J92</f>
        <v>0</v>
      </c>
      <c r="K64" s="9"/>
      <c r="L64" s="14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10" customFormat="1" ht="19.92" customHeight="1">
      <c r="A65" s="10"/>
      <c r="B65" s="145"/>
      <c r="C65" s="10"/>
      <c r="D65" s="146" t="s">
        <v>107</v>
      </c>
      <c r="E65" s="147"/>
      <c r="F65" s="147"/>
      <c r="G65" s="147"/>
      <c r="H65" s="147"/>
      <c r="I65" s="147"/>
      <c r="J65" s="148">
        <f>J93</f>
        <v>0</v>
      </c>
      <c r="K65" s="10"/>
      <c r="L65" s="14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45"/>
      <c r="C66" s="10"/>
      <c r="D66" s="146" t="s">
        <v>1000</v>
      </c>
      <c r="E66" s="147"/>
      <c r="F66" s="147"/>
      <c r="G66" s="147"/>
      <c r="H66" s="147"/>
      <c r="I66" s="147"/>
      <c r="J66" s="148">
        <f>J127</f>
        <v>0</v>
      </c>
      <c r="K66" s="10"/>
      <c r="L66" s="14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45"/>
      <c r="C67" s="10"/>
      <c r="D67" s="146" t="s">
        <v>110</v>
      </c>
      <c r="E67" s="147"/>
      <c r="F67" s="147"/>
      <c r="G67" s="147"/>
      <c r="H67" s="147"/>
      <c r="I67" s="147"/>
      <c r="J67" s="148">
        <f>J151</f>
        <v>0</v>
      </c>
      <c r="K67" s="10"/>
      <c r="L67" s="14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45"/>
      <c r="C68" s="10"/>
      <c r="D68" s="146" t="s">
        <v>111</v>
      </c>
      <c r="E68" s="147"/>
      <c r="F68" s="147"/>
      <c r="G68" s="147"/>
      <c r="H68" s="147"/>
      <c r="I68" s="147"/>
      <c r="J68" s="148">
        <f>J158</f>
        <v>0</v>
      </c>
      <c r="K68" s="10"/>
      <c r="L68" s="14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10" customFormat="1" ht="19.92" customHeight="1">
      <c r="A69" s="10"/>
      <c r="B69" s="145"/>
      <c r="C69" s="10"/>
      <c r="D69" s="146" t="s">
        <v>113</v>
      </c>
      <c r="E69" s="147"/>
      <c r="F69" s="147"/>
      <c r="G69" s="147"/>
      <c r="H69" s="147"/>
      <c r="I69" s="147"/>
      <c r="J69" s="148">
        <f>J163</f>
        <v>0</v>
      </c>
      <c r="K69" s="10"/>
      <c r="L69" s="145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="2" customFormat="1" ht="21.84" customHeight="1">
      <c r="A70" s="38"/>
      <c r="B70" s="39"/>
      <c r="C70" s="38"/>
      <c r="D70" s="38"/>
      <c r="E70" s="38"/>
      <c r="F70" s="38"/>
      <c r="G70" s="38"/>
      <c r="H70" s="38"/>
      <c r="I70" s="38"/>
      <c r="J70" s="38"/>
      <c r="K70" s="38"/>
      <c r="L70" s="12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55"/>
      <c r="C71" s="56"/>
      <c r="D71" s="56"/>
      <c r="E71" s="56"/>
      <c r="F71" s="56"/>
      <c r="G71" s="56"/>
      <c r="H71" s="56"/>
      <c r="I71" s="56"/>
      <c r="J71" s="56"/>
      <c r="K71" s="56"/>
      <c r="L71" s="12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5" s="2" customFormat="1" ht="6.96" customHeight="1">
      <c r="A75" s="38"/>
      <c r="B75" s="57"/>
      <c r="C75" s="58"/>
      <c r="D75" s="58"/>
      <c r="E75" s="58"/>
      <c r="F75" s="58"/>
      <c r="G75" s="58"/>
      <c r="H75" s="58"/>
      <c r="I75" s="58"/>
      <c r="J75" s="58"/>
      <c r="K75" s="58"/>
      <c r="L75" s="12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24.96" customHeight="1">
      <c r="A76" s="38"/>
      <c r="B76" s="39"/>
      <c r="C76" s="23" t="s">
        <v>128</v>
      </c>
      <c r="D76" s="38"/>
      <c r="E76" s="38"/>
      <c r="F76" s="38"/>
      <c r="G76" s="38"/>
      <c r="H76" s="38"/>
      <c r="I76" s="38"/>
      <c r="J76" s="38"/>
      <c r="K76" s="38"/>
      <c r="L76" s="12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38"/>
      <c r="D77" s="38"/>
      <c r="E77" s="38"/>
      <c r="F77" s="38"/>
      <c r="G77" s="38"/>
      <c r="H77" s="38"/>
      <c r="I77" s="38"/>
      <c r="J77" s="38"/>
      <c r="K77" s="38"/>
      <c r="L77" s="12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17</v>
      </c>
      <c r="D78" s="38"/>
      <c r="E78" s="38"/>
      <c r="F78" s="38"/>
      <c r="G78" s="38"/>
      <c r="H78" s="38"/>
      <c r="I78" s="38"/>
      <c r="J78" s="38"/>
      <c r="K78" s="38"/>
      <c r="L78" s="12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38"/>
      <c r="D79" s="38"/>
      <c r="E79" s="123" t="str">
        <f>E7</f>
        <v>Stavební úpravy stavby na p.č.st.5 Bežerovice</v>
      </c>
      <c r="F79" s="32"/>
      <c r="G79" s="32"/>
      <c r="H79" s="32"/>
      <c r="I79" s="38"/>
      <c r="J79" s="38"/>
      <c r="K79" s="38"/>
      <c r="L79" s="12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1" customFormat="1" ht="12" customHeight="1">
      <c r="B80" s="22"/>
      <c r="C80" s="32" t="s">
        <v>98</v>
      </c>
      <c r="L80" s="22"/>
    </row>
    <row r="81" s="2" customFormat="1" ht="16.5" customHeight="1">
      <c r="A81" s="38"/>
      <c r="B81" s="39"/>
      <c r="C81" s="38"/>
      <c r="D81" s="38"/>
      <c r="E81" s="123" t="s">
        <v>99</v>
      </c>
      <c r="F81" s="38"/>
      <c r="G81" s="38"/>
      <c r="H81" s="38"/>
      <c r="I81" s="38"/>
      <c r="J81" s="38"/>
      <c r="K81" s="38"/>
      <c r="L81" s="12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2" customHeight="1">
      <c r="A82" s="38"/>
      <c r="B82" s="39"/>
      <c r="C82" s="32" t="s">
        <v>100</v>
      </c>
      <c r="D82" s="38"/>
      <c r="E82" s="38"/>
      <c r="F82" s="38"/>
      <c r="G82" s="38"/>
      <c r="H82" s="38"/>
      <c r="I82" s="38"/>
      <c r="J82" s="38"/>
      <c r="K82" s="38"/>
      <c r="L82" s="12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6.5" customHeight="1">
      <c r="A83" s="38"/>
      <c r="B83" s="39"/>
      <c r="C83" s="38"/>
      <c r="D83" s="38"/>
      <c r="E83" s="62" t="str">
        <f>E11</f>
        <v>2 - venkovní úpravy - zpevněné plochy</v>
      </c>
      <c r="F83" s="38"/>
      <c r="G83" s="38"/>
      <c r="H83" s="38"/>
      <c r="I83" s="38"/>
      <c r="J83" s="38"/>
      <c r="K83" s="38"/>
      <c r="L83" s="12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6.96" customHeight="1">
      <c r="A84" s="38"/>
      <c r="B84" s="39"/>
      <c r="C84" s="38"/>
      <c r="D84" s="38"/>
      <c r="E84" s="38"/>
      <c r="F84" s="38"/>
      <c r="G84" s="38"/>
      <c r="H84" s="38"/>
      <c r="I84" s="38"/>
      <c r="J84" s="38"/>
      <c r="K84" s="38"/>
      <c r="L84" s="12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2" customHeight="1">
      <c r="A85" s="38"/>
      <c r="B85" s="39"/>
      <c r="C85" s="32" t="s">
        <v>22</v>
      </c>
      <c r="D85" s="38"/>
      <c r="E85" s="38"/>
      <c r="F85" s="27" t="str">
        <f>F14</f>
        <v>Bežerovice</v>
      </c>
      <c r="G85" s="38"/>
      <c r="H85" s="38"/>
      <c r="I85" s="32" t="s">
        <v>24</v>
      </c>
      <c r="J85" s="64" t="str">
        <f>IF(J14="","",J14)</f>
        <v>10. 6. 2021</v>
      </c>
      <c r="K85" s="38"/>
      <c r="L85" s="12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6.96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12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25.65" customHeight="1">
      <c r="A87" s="38"/>
      <c r="B87" s="39"/>
      <c r="C87" s="32" t="s">
        <v>26</v>
      </c>
      <c r="D87" s="38"/>
      <c r="E87" s="38"/>
      <c r="F87" s="27" t="str">
        <f>E17</f>
        <v xml:space="preserve"> </v>
      </c>
      <c r="G87" s="38"/>
      <c r="H87" s="38"/>
      <c r="I87" s="32" t="s">
        <v>32</v>
      </c>
      <c r="J87" s="36" t="str">
        <f>E23</f>
        <v>Ing.Marie Buzková, Kunžak</v>
      </c>
      <c r="K87" s="38"/>
      <c r="L87" s="12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5.15" customHeight="1">
      <c r="A88" s="38"/>
      <c r="B88" s="39"/>
      <c r="C88" s="32" t="s">
        <v>30</v>
      </c>
      <c r="D88" s="38"/>
      <c r="E88" s="38"/>
      <c r="F88" s="27" t="str">
        <f>IF(E20="","",E20)</f>
        <v>Vyplň údaj</v>
      </c>
      <c r="G88" s="38"/>
      <c r="H88" s="38"/>
      <c r="I88" s="32" t="s">
        <v>35</v>
      </c>
      <c r="J88" s="36" t="str">
        <f>E26</f>
        <v xml:space="preserve"> </v>
      </c>
      <c r="K88" s="38"/>
      <c r="L88" s="124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0.32" customHeight="1">
      <c r="A89" s="38"/>
      <c r="B89" s="39"/>
      <c r="C89" s="38"/>
      <c r="D89" s="38"/>
      <c r="E89" s="38"/>
      <c r="F89" s="38"/>
      <c r="G89" s="38"/>
      <c r="H89" s="38"/>
      <c r="I89" s="38"/>
      <c r="J89" s="38"/>
      <c r="K89" s="38"/>
      <c r="L89" s="124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11" customFormat="1" ht="29.28" customHeight="1">
      <c r="A90" s="149"/>
      <c r="B90" s="150"/>
      <c r="C90" s="151" t="s">
        <v>129</v>
      </c>
      <c r="D90" s="152" t="s">
        <v>57</v>
      </c>
      <c r="E90" s="152" t="s">
        <v>53</v>
      </c>
      <c r="F90" s="152" t="s">
        <v>54</v>
      </c>
      <c r="G90" s="152" t="s">
        <v>130</v>
      </c>
      <c r="H90" s="152" t="s">
        <v>131</v>
      </c>
      <c r="I90" s="152" t="s">
        <v>132</v>
      </c>
      <c r="J90" s="152" t="s">
        <v>104</v>
      </c>
      <c r="K90" s="153" t="s">
        <v>133</v>
      </c>
      <c r="L90" s="154"/>
      <c r="M90" s="80" t="s">
        <v>3</v>
      </c>
      <c r="N90" s="81" t="s">
        <v>42</v>
      </c>
      <c r="O90" s="81" t="s">
        <v>134</v>
      </c>
      <c r="P90" s="81" t="s">
        <v>135</v>
      </c>
      <c r="Q90" s="81" t="s">
        <v>136</v>
      </c>
      <c r="R90" s="81" t="s">
        <v>137</v>
      </c>
      <c r="S90" s="81" t="s">
        <v>138</v>
      </c>
      <c r="T90" s="82" t="s">
        <v>139</v>
      </c>
      <c r="U90" s="149"/>
      <c r="V90" s="149"/>
      <c r="W90" s="149"/>
      <c r="X90" s="149"/>
      <c r="Y90" s="149"/>
      <c r="Z90" s="149"/>
      <c r="AA90" s="149"/>
      <c r="AB90" s="149"/>
      <c r="AC90" s="149"/>
      <c r="AD90" s="149"/>
      <c r="AE90" s="149"/>
    </row>
    <row r="91" s="2" customFormat="1" ht="22.8" customHeight="1">
      <c r="A91" s="38"/>
      <c r="B91" s="39"/>
      <c r="C91" s="87" t="s">
        <v>140</v>
      </c>
      <c r="D91" s="38"/>
      <c r="E91" s="38"/>
      <c r="F91" s="38"/>
      <c r="G91" s="38"/>
      <c r="H91" s="38"/>
      <c r="I91" s="38"/>
      <c r="J91" s="155">
        <f>BK91</f>
        <v>0</v>
      </c>
      <c r="K91" s="38"/>
      <c r="L91" s="39"/>
      <c r="M91" s="83"/>
      <c r="N91" s="68"/>
      <c r="O91" s="84"/>
      <c r="P91" s="156">
        <f>P92</f>
        <v>0</v>
      </c>
      <c r="Q91" s="84"/>
      <c r="R91" s="156">
        <f>R92</f>
        <v>33.160285420000001</v>
      </c>
      <c r="S91" s="84"/>
      <c r="T91" s="157">
        <f>T92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9" t="s">
        <v>71</v>
      </c>
      <c r="AU91" s="19" t="s">
        <v>105</v>
      </c>
      <c r="BK91" s="158">
        <f>BK92</f>
        <v>0</v>
      </c>
    </row>
    <row r="92" s="12" customFormat="1" ht="25.92" customHeight="1">
      <c r="A92" s="12"/>
      <c r="B92" s="159"/>
      <c r="C92" s="12"/>
      <c r="D92" s="160" t="s">
        <v>71</v>
      </c>
      <c r="E92" s="161" t="s">
        <v>141</v>
      </c>
      <c r="F92" s="161" t="s">
        <v>142</v>
      </c>
      <c r="G92" s="12"/>
      <c r="H92" s="12"/>
      <c r="I92" s="162"/>
      <c r="J92" s="163">
        <f>BK92</f>
        <v>0</v>
      </c>
      <c r="K92" s="12"/>
      <c r="L92" s="159"/>
      <c r="M92" s="164"/>
      <c r="N92" s="165"/>
      <c r="O92" s="165"/>
      <c r="P92" s="166">
        <f>P93+P127+P151+P158+P163</f>
        <v>0</v>
      </c>
      <c r="Q92" s="165"/>
      <c r="R92" s="166">
        <f>R93+R127+R151+R158+R163</f>
        <v>33.160285420000001</v>
      </c>
      <c r="S92" s="165"/>
      <c r="T92" s="167">
        <f>T93+T127+T151+T158+T163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60" t="s">
        <v>79</v>
      </c>
      <c r="AT92" s="168" t="s">
        <v>71</v>
      </c>
      <c r="AU92" s="168" t="s">
        <v>72</v>
      </c>
      <c r="AY92" s="160" t="s">
        <v>143</v>
      </c>
      <c r="BK92" s="169">
        <f>BK93+BK127+BK151+BK158+BK163</f>
        <v>0</v>
      </c>
    </row>
    <row r="93" s="12" customFormat="1" ht="22.8" customHeight="1">
      <c r="A93" s="12"/>
      <c r="B93" s="159"/>
      <c r="C93" s="12"/>
      <c r="D93" s="160" t="s">
        <v>71</v>
      </c>
      <c r="E93" s="170" t="s">
        <v>79</v>
      </c>
      <c r="F93" s="170" t="s">
        <v>144</v>
      </c>
      <c r="G93" s="12"/>
      <c r="H93" s="12"/>
      <c r="I93" s="162"/>
      <c r="J93" s="171">
        <f>BK93</f>
        <v>0</v>
      </c>
      <c r="K93" s="12"/>
      <c r="L93" s="159"/>
      <c r="M93" s="164"/>
      <c r="N93" s="165"/>
      <c r="O93" s="165"/>
      <c r="P93" s="166">
        <f>SUM(P94:P126)</f>
        <v>0</v>
      </c>
      <c r="Q93" s="165"/>
      <c r="R93" s="166">
        <f>SUM(R94:R126)</f>
        <v>0.0020009999999999997</v>
      </c>
      <c r="S93" s="165"/>
      <c r="T93" s="167">
        <f>SUM(T94:T126)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60" t="s">
        <v>79</v>
      </c>
      <c r="AT93" s="168" t="s">
        <v>71</v>
      </c>
      <c r="AU93" s="168" t="s">
        <v>79</v>
      </c>
      <c r="AY93" s="160" t="s">
        <v>143</v>
      </c>
      <c r="BK93" s="169">
        <f>SUM(BK94:BK126)</f>
        <v>0</v>
      </c>
    </row>
    <row r="94" s="2" customFormat="1">
      <c r="A94" s="38"/>
      <c r="B94" s="172"/>
      <c r="C94" s="173" t="s">
        <v>79</v>
      </c>
      <c r="D94" s="173" t="s">
        <v>145</v>
      </c>
      <c r="E94" s="174" t="s">
        <v>1001</v>
      </c>
      <c r="F94" s="175" t="s">
        <v>1002</v>
      </c>
      <c r="G94" s="176" t="s">
        <v>148</v>
      </c>
      <c r="H94" s="177">
        <v>100.05</v>
      </c>
      <c r="I94" s="178"/>
      <c r="J94" s="179">
        <f>ROUND(I94*H94,2)</f>
        <v>0</v>
      </c>
      <c r="K94" s="175" t="s">
        <v>149</v>
      </c>
      <c r="L94" s="39"/>
      <c r="M94" s="180" t="s">
        <v>3</v>
      </c>
      <c r="N94" s="181" t="s">
        <v>43</v>
      </c>
      <c r="O94" s="72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184" t="s">
        <v>150</v>
      </c>
      <c r="AT94" s="184" t="s">
        <v>145</v>
      </c>
      <c r="AU94" s="184" t="s">
        <v>81</v>
      </c>
      <c r="AY94" s="19" t="s">
        <v>143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9" t="s">
        <v>79</v>
      </c>
      <c r="BK94" s="185">
        <f>ROUND(I94*H94,2)</f>
        <v>0</v>
      </c>
      <c r="BL94" s="19" t="s">
        <v>150</v>
      </c>
      <c r="BM94" s="184" t="s">
        <v>1003</v>
      </c>
    </row>
    <row r="95" s="13" customFormat="1">
      <c r="A95" s="13"/>
      <c r="B95" s="186"/>
      <c r="C95" s="13"/>
      <c r="D95" s="187" t="s">
        <v>152</v>
      </c>
      <c r="E95" s="188" t="s">
        <v>3</v>
      </c>
      <c r="F95" s="189" t="s">
        <v>1004</v>
      </c>
      <c r="G95" s="13"/>
      <c r="H95" s="190">
        <v>7</v>
      </c>
      <c r="I95" s="191"/>
      <c r="J95" s="13"/>
      <c r="K95" s="13"/>
      <c r="L95" s="186"/>
      <c r="M95" s="192"/>
      <c r="N95" s="193"/>
      <c r="O95" s="193"/>
      <c r="P95" s="193"/>
      <c r="Q95" s="193"/>
      <c r="R95" s="193"/>
      <c r="S95" s="193"/>
      <c r="T95" s="194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188" t="s">
        <v>152</v>
      </c>
      <c r="AU95" s="188" t="s">
        <v>81</v>
      </c>
      <c r="AV95" s="13" t="s">
        <v>81</v>
      </c>
      <c r="AW95" s="13" t="s">
        <v>34</v>
      </c>
      <c r="AX95" s="13" t="s">
        <v>72</v>
      </c>
      <c r="AY95" s="188" t="s">
        <v>143</v>
      </c>
    </row>
    <row r="96" s="13" customFormat="1">
      <c r="A96" s="13"/>
      <c r="B96" s="186"/>
      <c r="C96" s="13"/>
      <c r="D96" s="187" t="s">
        <v>152</v>
      </c>
      <c r="E96" s="188" t="s">
        <v>3</v>
      </c>
      <c r="F96" s="189" t="s">
        <v>1005</v>
      </c>
      <c r="G96" s="13"/>
      <c r="H96" s="190">
        <v>1.1000000000000001</v>
      </c>
      <c r="I96" s="191"/>
      <c r="J96" s="13"/>
      <c r="K96" s="13"/>
      <c r="L96" s="186"/>
      <c r="M96" s="192"/>
      <c r="N96" s="193"/>
      <c r="O96" s="193"/>
      <c r="P96" s="193"/>
      <c r="Q96" s="193"/>
      <c r="R96" s="193"/>
      <c r="S96" s="193"/>
      <c r="T96" s="194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T96" s="188" t="s">
        <v>152</v>
      </c>
      <c r="AU96" s="188" t="s">
        <v>81</v>
      </c>
      <c r="AV96" s="13" t="s">
        <v>81</v>
      </c>
      <c r="AW96" s="13" t="s">
        <v>34</v>
      </c>
      <c r="AX96" s="13" t="s">
        <v>72</v>
      </c>
      <c r="AY96" s="188" t="s">
        <v>143</v>
      </c>
    </row>
    <row r="97" s="13" customFormat="1">
      <c r="A97" s="13"/>
      <c r="B97" s="186"/>
      <c r="C97" s="13"/>
      <c r="D97" s="187" t="s">
        <v>152</v>
      </c>
      <c r="E97" s="188" t="s">
        <v>3</v>
      </c>
      <c r="F97" s="189" t="s">
        <v>1006</v>
      </c>
      <c r="G97" s="13"/>
      <c r="H97" s="190">
        <v>36.270000000000003</v>
      </c>
      <c r="I97" s="191"/>
      <c r="J97" s="13"/>
      <c r="K97" s="13"/>
      <c r="L97" s="186"/>
      <c r="M97" s="192"/>
      <c r="N97" s="193"/>
      <c r="O97" s="193"/>
      <c r="P97" s="193"/>
      <c r="Q97" s="193"/>
      <c r="R97" s="193"/>
      <c r="S97" s="193"/>
      <c r="T97" s="194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188" t="s">
        <v>152</v>
      </c>
      <c r="AU97" s="188" t="s">
        <v>81</v>
      </c>
      <c r="AV97" s="13" t="s">
        <v>81</v>
      </c>
      <c r="AW97" s="13" t="s">
        <v>34</v>
      </c>
      <c r="AX97" s="13" t="s">
        <v>72</v>
      </c>
      <c r="AY97" s="188" t="s">
        <v>143</v>
      </c>
    </row>
    <row r="98" s="13" customFormat="1">
      <c r="A98" s="13"/>
      <c r="B98" s="186"/>
      <c r="C98" s="13"/>
      <c r="D98" s="187" t="s">
        <v>152</v>
      </c>
      <c r="E98" s="188" t="s">
        <v>3</v>
      </c>
      <c r="F98" s="189" t="s">
        <v>1007</v>
      </c>
      <c r="G98" s="13"/>
      <c r="H98" s="190">
        <v>7.3200000000000003</v>
      </c>
      <c r="I98" s="191"/>
      <c r="J98" s="13"/>
      <c r="K98" s="13"/>
      <c r="L98" s="186"/>
      <c r="M98" s="192"/>
      <c r="N98" s="193"/>
      <c r="O98" s="193"/>
      <c r="P98" s="193"/>
      <c r="Q98" s="193"/>
      <c r="R98" s="193"/>
      <c r="S98" s="193"/>
      <c r="T98" s="194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188" t="s">
        <v>152</v>
      </c>
      <c r="AU98" s="188" t="s">
        <v>81</v>
      </c>
      <c r="AV98" s="13" t="s">
        <v>81</v>
      </c>
      <c r="AW98" s="13" t="s">
        <v>34</v>
      </c>
      <c r="AX98" s="13" t="s">
        <v>72</v>
      </c>
      <c r="AY98" s="188" t="s">
        <v>143</v>
      </c>
    </row>
    <row r="99" s="13" customFormat="1">
      <c r="A99" s="13"/>
      <c r="B99" s="186"/>
      <c r="C99" s="13"/>
      <c r="D99" s="187" t="s">
        <v>152</v>
      </c>
      <c r="E99" s="188" t="s">
        <v>3</v>
      </c>
      <c r="F99" s="189" t="s">
        <v>1008</v>
      </c>
      <c r="G99" s="13"/>
      <c r="H99" s="190">
        <v>24</v>
      </c>
      <c r="I99" s="191"/>
      <c r="J99" s="13"/>
      <c r="K99" s="13"/>
      <c r="L99" s="186"/>
      <c r="M99" s="192"/>
      <c r="N99" s="193"/>
      <c r="O99" s="193"/>
      <c r="P99" s="193"/>
      <c r="Q99" s="193"/>
      <c r="R99" s="193"/>
      <c r="S99" s="193"/>
      <c r="T99" s="194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188" t="s">
        <v>152</v>
      </c>
      <c r="AU99" s="188" t="s">
        <v>81</v>
      </c>
      <c r="AV99" s="13" t="s">
        <v>81</v>
      </c>
      <c r="AW99" s="13" t="s">
        <v>34</v>
      </c>
      <c r="AX99" s="13" t="s">
        <v>72</v>
      </c>
      <c r="AY99" s="188" t="s">
        <v>143</v>
      </c>
    </row>
    <row r="100" s="13" customFormat="1">
      <c r="A100" s="13"/>
      <c r="B100" s="186"/>
      <c r="C100" s="13"/>
      <c r="D100" s="187" t="s">
        <v>152</v>
      </c>
      <c r="E100" s="188" t="s">
        <v>3</v>
      </c>
      <c r="F100" s="189" t="s">
        <v>1009</v>
      </c>
      <c r="G100" s="13"/>
      <c r="H100" s="190">
        <v>15.119999999999999</v>
      </c>
      <c r="I100" s="191"/>
      <c r="J100" s="13"/>
      <c r="K100" s="13"/>
      <c r="L100" s="186"/>
      <c r="M100" s="192"/>
      <c r="N100" s="193"/>
      <c r="O100" s="193"/>
      <c r="P100" s="193"/>
      <c r="Q100" s="193"/>
      <c r="R100" s="193"/>
      <c r="S100" s="193"/>
      <c r="T100" s="194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188" t="s">
        <v>152</v>
      </c>
      <c r="AU100" s="188" t="s">
        <v>81</v>
      </c>
      <c r="AV100" s="13" t="s">
        <v>81</v>
      </c>
      <c r="AW100" s="13" t="s">
        <v>34</v>
      </c>
      <c r="AX100" s="13" t="s">
        <v>72</v>
      </c>
      <c r="AY100" s="188" t="s">
        <v>143</v>
      </c>
    </row>
    <row r="101" s="13" customFormat="1">
      <c r="A101" s="13"/>
      <c r="B101" s="186"/>
      <c r="C101" s="13"/>
      <c r="D101" s="187" t="s">
        <v>152</v>
      </c>
      <c r="E101" s="188" t="s">
        <v>3</v>
      </c>
      <c r="F101" s="189" t="s">
        <v>1010</v>
      </c>
      <c r="G101" s="13"/>
      <c r="H101" s="190">
        <v>9.2400000000000002</v>
      </c>
      <c r="I101" s="191"/>
      <c r="J101" s="13"/>
      <c r="K101" s="13"/>
      <c r="L101" s="186"/>
      <c r="M101" s="192"/>
      <c r="N101" s="193"/>
      <c r="O101" s="193"/>
      <c r="P101" s="193"/>
      <c r="Q101" s="193"/>
      <c r="R101" s="193"/>
      <c r="S101" s="193"/>
      <c r="T101" s="194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188" t="s">
        <v>152</v>
      </c>
      <c r="AU101" s="188" t="s">
        <v>81</v>
      </c>
      <c r="AV101" s="13" t="s">
        <v>81</v>
      </c>
      <c r="AW101" s="13" t="s">
        <v>34</v>
      </c>
      <c r="AX101" s="13" t="s">
        <v>72</v>
      </c>
      <c r="AY101" s="188" t="s">
        <v>143</v>
      </c>
    </row>
    <row r="102" s="15" customFormat="1">
      <c r="A102" s="15"/>
      <c r="B102" s="203"/>
      <c r="C102" s="15"/>
      <c r="D102" s="187" t="s">
        <v>152</v>
      </c>
      <c r="E102" s="204" t="s">
        <v>3</v>
      </c>
      <c r="F102" s="205" t="s">
        <v>247</v>
      </c>
      <c r="G102" s="15"/>
      <c r="H102" s="206">
        <v>100.05</v>
      </c>
      <c r="I102" s="207"/>
      <c r="J102" s="15"/>
      <c r="K102" s="15"/>
      <c r="L102" s="203"/>
      <c r="M102" s="208"/>
      <c r="N102" s="209"/>
      <c r="O102" s="209"/>
      <c r="P102" s="209"/>
      <c r="Q102" s="209"/>
      <c r="R102" s="209"/>
      <c r="S102" s="209"/>
      <c r="T102" s="210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04" t="s">
        <v>152</v>
      </c>
      <c r="AU102" s="204" t="s">
        <v>81</v>
      </c>
      <c r="AV102" s="15" t="s">
        <v>150</v>
      </c>
      <c r="AW102" s="15" t="s">
        <v>34</v>
      </c>
      <c r="AX102" s="15" t="s">
        <v>79</v>
      </c>
      <c r="AY102" s="204" t="s">
        <v>143</v>
      </c>
    </row>
    <row r="103" s="2" customFormat="1" ht="44.25" customHeight="1">
      <c r="A103" s="38"/>
      <c r="B103" s="172"/>
      <c r="C103" s="173" t="s">
        <v>81</v>
      </c>
      <c r="D103" s="173" t="s">
        <v>145</v>
      </c>
      <c r="E103" s="174" t="s">
        <v>1011</v>
      </c>
      <c r="F103" s="175" t="s">
        <v>1012</v>
      </c>
      <c r="G103" s="176" t="s">
        <v>156</v>
      </c>
      <c r="H103" s="177">
        <v>7.8559999999999999</v>
      </c>
      <c r="I103" s="178"/>
      <c r="J103" s="179">
        <f>ROUND(I103*H103,2)</f>
        <v>0</v>
      </c>
      <c r="K103" s="175" t="s">
        <v>149</v>
      </c>
      <c r="L103" s="39"/>
      <c r="M103" s="180" t="s">
        <v>3</v>
      </c>
      <c r="N103" s="181" t="s">
        <v>43</v>
      </c>
      <c r="O103" s="72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84" t="s">
        <v>150</v>
      </c>
      <c r="AT103" s="184" t="s">
        <v>145</v>
      </c>
      <c r="AU103" s="184" t="s">
        <v>81</v>
      </c>
      <c r="AY103" s="19" t="s">
        <v>143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19" t="s">
        <v>79</v>
      </c>
      <c r="BK103" s="185">
        <f>ROUND(I103*H103,2)</f>
        <v>0</v>
      </c>
      <c r="BL103" s="19" t="s">
        <v>150</v>
      </c>
      <c r="BM103" s="184" t="s">
        <v>1013</v>
      </c>
    </row>
    <row r="104" s="13" customFormat="1">
      <c r="A104" s="13"/>
      <c r="B104" s="186"/>
      <c r="C104" s="13"/>
      <c r="D104" s="187" t="s">
        <v>152</v>
      </c>
      <c r="E104" s="188" t="s">
        <v>3</v>
      </c>
      <c r="F104" s="189" t="s">
        <v>1014</v>
      </c>
      <c r="G104" s="13"/>
      <c r="H104" s="190">
        <v>7.8559999999999999</v>
      </c>
      <c r="I104" s="191"/>
      <c r="J104" s="13"/>
      <c r="K104" s="13"/>
      <c r="L104" s="186"/>
      <c r="M104" s="192"/>
      <c r="N104" s="193"/>
      <c r="O104" s="193"/>
      <c r="P104" s="193"/>
      <c r="Q104" s="193"/>
      <c r="R104" s="193"/>
      <c r="S104" s="193"/>
      <c r="T104" s="194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188" t="s">
        <v>152</v>
      </c>
      <c r="AU104" s="188" t="s">
        <v>81</v>
      </c>
      <c r="AV104" s="13" t="s">
        <v>81</v>
      </c>
      <c r="AW104" s="13" t="s">
        <v>34</v>
      </c>
      <c r="AX104" s="13" t="s">
        <v>79</v>
      </c>
      <c r="AY104" s="188" t="s">
        <v>143</v>
      </c>
    </row>
    <row r="105" s="2" customFormat="1">
      <c r="A105" s="38"/>
      <c r="B105" s="172"/>
      <c r="C105" s="173" t="s">
        <v>159</v>
      </c>
      <c r="D105" s="173" t="s">
        <v>145</v>
      </c>
      <c r="E105" s="174" t="s">
        <v>1015</v>
      </c>
      <c r="F105" s="175" t="s">
        <v>1016</v>
      </c>
      <c r="G105" s="176" t="s">
        <v>148</v>
      </c>
      <c r="H105" s="177">
        <v>100.05</v>
      </c>
      <c r="I105" s="178"/>
      <c r="J105" s="179">
        <f>ROUND(I105*H105,2)</f>
        <v>0</v>
      </c>
      <c r="K105" s="175" t="s">
        <v>149</v>
      </c>
      <c r="L105" s="39"/>
      <c r="M105" s="180" t="s">
        <v>3</v>
      </c>
      <c r="N105" s="181" t="s">
        <v>43</v>
      </c>
      <c r="O105" s="72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184" t="s">
        <v>150</v>
      </c>
      <c r="AT105" s="184" t="s">
        <v>145</v>
      </c>
      <c r="AU105" s="184" t="s">
        <v>81</v>
      </c>
      <c r="AY105" s="19" t="s">
        <v>143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9" t="s">
        <v>79</v>
      </c>
      <c r="BK105" s="185">
        <f>ROUND(I105*H105,2)</f>
        <v>0</v>
      </c>
      <c r="BL105" s="19" t="s">
        <v>150</v>
      </c>
      <c r="BM105" s="184" t="s">
        <v>1017</v>
      </c>
    </row>
    <row r="106" s="13" customFormat="1">
      <c r="A106" s="13"/>
      <c r="B106" s="186"/>
      <c r="C106" s="13"/>
      <c r="D106" s="187" t="s">
        <v>152</v>
      </c>
      <c r="E106" s="188" t="s">
        <v>3</v>
      </c>
      <c r="F106" s="189" t="s">
        <v>1004</v>
      </c>
      <c r="G106" s="13"/>
      <c r="H106" s="190">
        <v>7</v>
      </c>
      <c r="I106" s="191"/>
      <c r="J106" s="13"/>
      <c r="K106" s="13"/>
      <c r="L106" s="186"/>
      <c r="M106" s="192"/>
      <c r="N106" s="193"/>
      <c r="O106" s="193"/>
      <c r="P106" s="193"/>
      <c r="Q106" s="193"/>
      <c r="R106" s="193"/>
      <c r="S106" s="193"/>
      <c r="T106" s="194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188" t="s">
        <v>152</v>
      </c>
      <c r="AU106" s="188" t="s">
        <v>81</v>
      </c>
      <c r="AV106" s="13" t="s">
        <v>81</v>
      </c>
      <c r="AW106" s="13" t="s">
        <v>34</v>
      </c>
      <c r="AX106" s="13" t="s">
        <v>72</v>
      </c>
      <c r="AY106" s="188" t="s">
        <v>143</v>
      </c>
    </row>
    <row r="107" s="13" customFormat="1">
      <c r="A107" s="13"/>
      <c r="B107" s="186"/>
      <c r="C107" s="13"/>
      <c r="D107" s="187" t="s">
        <v>152</v>
      </c>
      <c r="E107" s="188" t="s">
        <v>3</v>
      </c>
      <c r="F107" s="189" t="s">
        <v>1005</v>
      </c>
      <c r="G107" s="13"/>
      <c r="H107" s="190">
        <v>1.1000000000000001</v>
      </c>
      <c r="I107" s="191"/>
      <c r="J107" s="13"/>
      <c r="K107" s="13"/>
      <c r="L107" s="186"/>
      <c r="M107" s="192"/>
      <c r="N107" s="193"/>
      <c r="O107" s="193"/>
      <c r="P107" s="193"/>
      <c r="Q107" s="193"/>
      <c r="R107" s="193"/>
      <c r="S107" s="193"/>
      <c r="T107" s="194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188" t="s">
        <v>152</v>
      </c>
      <c r="AU107" s="188" t="s">
        <v>81</v>
      </c>
      <c r="AV107" s="13" t="s">
        <v>81</v>
      </c>
      <c r="AW107" s="13" t="s">
        <v>34</v>
      </c>
      <c r="AX107" s="13" t="s">
        <v>72</v>
      </c>
      <c r="AY107" s="188" t="s">
        <v>143</v>
      </c>
    </row>
    <row r="108" s="13" customFormat="1">
      <c r="A108" s="13"/>
      <c r="B108" s="186"/>
      <c r="C108" s="13"/>
      <c r="D108" s="187" t="s">
        <v>152</v>
      </c>
      <c r="E108" s="188" t="s">
        <v>3</v>
      </c>
      <c r="F108" s="189" t="s">
        <v>1006</v>
      </c>
      <c r="G108" s="13"/>
      <c r="H108" s="190">
        <v>36.270000000000003</v>
      </c>
      <c r="I108" s="191"/>
      <c r="J108" s="13"/>
      <c r="K108" s="13"/>
      <c r="L108" s="186"/>
      <c r="M108" s="192"/>
      <c r="N108" s="193"/>
      <c r="O108" s="193"/>
      <c r="P108" s="193"/>
      <c r="Q108" s="193"/>
      <c r="R108" s="193"/>
      <c r="S108" s="193"/>
      <c r="T108" s="194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188" t="s">
        <v>152</v>
      </c>
      <c r="AU108" s="188" t="s">
        <v>81</v>
      </c>
      <c r="AV108" s="13" t="s">
        <v>81</v>
      </c>
      <c r="AW108" s="13" t="s">
        <v>34</v>
      </c>
      <c r="AX108" s="13" t="s">
        <v>72</v>
      </c>
      <c r="AY108" s="188" t="s">
        <v>143</v>
      </c>
    </row>
    <row r="109" s="13" customFormat="1">
      <c r="A109" s="13"/>
      <c r="B109" s="186"/>
      <c r="C109" s="13"/>
      <c r="D109" s="187" t="s">
        <v>152</v>
      </c>
      <c r="E109" s="188" t="s">
        <v>3</v>
      </c>
      <c r="F109" s="189" t="s">
        <v>1007</v>
      </c>
      <c r="G109" s="13"/>
      <c r="H109" s="190">
        <v>7.3200000000000003</v>
      </c>
      <c r="I109" s="191"/>
      <c r="J109" s="13"/>
      <c r="K109" s="13"/>
      <c r="L109" s="186"/>
      <c r="M109" s="192"/>
      <c r="N109" s="193"/>
      <c r="O109" s="193"/>
      <c r="P109" s="193"/>
      <c r="Q109" s="193"/>
      <c r="R109" s="193"/>
      <c r="S109" s="193"/>
      <c r="T109" s="194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188" t="s">
        <v>152</v>
      </c>
      <c r="AU109" s="188" t="s">
        <v>81</v>
      </c>
      <c r="AV109" s="13" t="s">
        <v>81</v>
      </c>
      <c r="AW109" s="13" t="s">
        <v>34</v>
      </c>
      <c r="AX109" s="13" t="s">
        <v>72</v>
      </c>
      <c r="AY109" s="188" t="s">
        <v>143</v>
      </c>
    </row>
    <row r="110" s="13" customFormat="1">
      <c r="A110" s="13"/>
      <c r="B110" s="186"/>
      <c r="C110" s="13"/>
      <c r="D110" s="187" t="s">
        <v>152</v>
      </c>
      <c r="E110" s="188" t="s">
        <v>3</v>
      </c>
      <c r="F110" s="189" t="s">
        <v>1008</v>
      </c>
      <c r="G110" s="13"/>
      <c r="H110" s="190">
        <v>24</v>
      </c>
      <c r="I110" s="191"/>
      <c r="J110" s="13"/>
      <c r="K110" s="13"/>
      <c r="L110" s="186"/>
      <c r="M110" s="192"/>
      <c r="N110" s="193"/>
      <c r="O110" s="193"/>
      <c r="P110" s="193"/>
      <c r="Q110" s="193"/>
      <c r="R110" s="193"/>
      <c r="S110" s="193"/>
      <c r="T110" s="194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188" t="s">
        <v>152</v>
      </c>
      <c r="AU110" s="188" t="s">
        <v>81</v>
      </c>
      <c r="AV110" s="13" t="s">
        <v>81</v>
      </c>
      <c r="AW110" s="13" t="s">
        <v>34</v>
      </c>
      <c r="AX110" s="13" t="s">
        <v>72</v>
      </c>
      <c r="AY110" s="188" t="s">
        <v>143</v>
      </c>
    </row>
    <row r="111" s="13" customFormat="1">
      <c r="A111" s="13"/>
      <c r="B111" s="186"/>
      <c r="C111" s="13"/>
      <c r="D111" s="187" t="s">
        <v>152</v>
      </c>
      <c r="E111" s="188" t="s">
        <v>3</v>
      </c>
      <c r="F111" s="189" t="s">
        <v>1009</v>
      </c>
      <c r="G111" s="13"/>
      <c r="H111" s="190">
        <v>15.119999999999999</v>
      </c>
      <c r="I111" s="191"/>
      <c r="J111" s="13"/>
      <c r="K111" s="13"/>
      <c r="L111" s="186"/>
      <c r="M111" s="192"/>
      <c r="N111" s="193"/>
      <c r="O111" s="193"/>
      <c r="P111" s="193"/>
      <c r="Q111" s="193"/>
      <c r="R111" s="193"/>
      <c r="S111" s="193"/>
      <c r="T111" s="194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188" t="s">
        <v>152</v>
      </c>
      <c r="AU111" s="188" t="s">
        <v>81</v>
      </c>
      <c r="AV111" s="13" t="s">
        <v>81</v>
      </c>
      <c r="AW111" s="13" t="s">
        <v>34</v>
      </c>
      <c r="AX111" s="13" t="s">
        <v>72</v>
      </c>
      <c r="AY111" s="188" t="s">
        <v>143</v>
      </c>
    </row>
    <row r="112" s="13" customFormat="1">
      <c r="A112" s="13"/>
      <c r="B112" s="186"/>
      <c r="C112" s="13"/>
      <c r="D112" s="187" t="s">
        <v>152</v>
      </c>
      <c r="E112" s="188" t="s">
        <v>3</v>
      </c>
      <c r="F112" s="189" t="s">
        <v>1010</v>
      </c>
      <c r="G112" s="13"/>
      <c r="H112" s="190">
        <v>9.2400000000000002</v>
      </c>
      <c r="I112" s="191"/>
      <c r="J112" s="13"/>
      <c r="K112" s="13"/>
      <c r="L112" s="186"/>
      <c r="M112" s="192"/>
      <c r="N112" s="193"/>
      <c r="O112" s="193"/>
      <c r="P112" s="193"/>
      <c r="Q112" s="193"/>
      <c r="R112" s="193"/>
      <c r="S112" s="193"/>
      <c r="T112" s="194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188" t="s">
        <v>152</v>
      </c>
      <c r="AU112" s="188" t="s">
        <v>81</v>
      </c>
      <c r="AV112" s="13" t="s">
        <v>81</v>
      </c>
      <c r="AW112" s="13" t="s">
        <v>34</v>
      </c>
      <c r="AX112" s="13" t="s">
        <v>72</v>
      </c>
      <c r="AY112" s="188" t="s">
        <v>143</v>
      </c>
    </row>
    <row r="113" s="15" customFormat="1">
      <c r="A113" s="15"/>
      <c r="B113" s="203"/>
      <c r="C113" s="15"/>
      <c r="D113" s="187" t="s">
        <v>152</v>
      </c>
      <c r="E113" s="204" t="s">
        <v>3</v>
      </c>
      <c r="F113" s="205" t="s">
        <v>247</v>
      </c>
      <c r="G113" s="15"/>
      <c r="H113" s="206">
        <v>100.05</v>
      </c>
      <c r="I113" s="207"/>
      <c r="J113" s="15"/>
      <c r="K113" s="15"/>
      <c r="L113" s="203"/>
      <c r="M113" s="208"/>
      <c r="N113" s="209"/>
      <c r="O113" s="209"/>
      <c r="P113" s="209"/>
      <c r="Q113" s="209"/>
      <c r="R113" s="209"/>
      <c r="S113" s="209"/>
      <c r="T113" s="210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04" t="s">
        <v>152</v>
      </c>
      <c r="AU113" s="204" t="s">
        <v>81</v>
      </c>
      <c r="AV113" s="15" t="s">
        <v>150</v>
      </c>
      <c r="AW113" s="15" t="s">
        <v>34</v>
      </c>
      <c r="AX113" s="15" t="s">
        <v>79</v>
      </c>
      <c r="AY113" s="204" t="s">
        <v>143</v>
      </c>
    </row>
    <row r="114" s="2" customFormat="1">
      <c r="A114" s="38"/>
      <c r="B114" s="172"/>
      <c r="C114" s="173" t="s">
        <v>150</v>
      </c>
      <c r="D114" s="173" t="s">
        <v>145</v>
      </c>
      <c r="E114" s="174" t="s">
        <v>1018</v>
      </c>
      <c r="F114" s="175" t="s">
        <v>1019</v>
      </c>
      <c r="G114" s="176" t="s">
        <v>148</v>
      </c>
      <c r="H114" s="177">
        <v>100.05</v>
      </c>
      <c r="I114" s="178"/>
      <c r="J114" s="179">
        <f>ROUND(I114*H114,2)</f>
        <v>0</v>
      </c>
      <c r="K114" s="175" t="s">
        <v>149</v>
      </c>
      <c r="L114" s="39"/>
      <c r="M114" s="180" t="s">
        <v>3</v>
      </c>
      <c r="N114" s="181" t="s">
        <v>43</v>
      </c>
      <c r="O114" s="72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84" t="s">
        <v>150</v>
      </c>
      <c r="AT114" s="184" t="s">
        <v>145</v>
      </c>
      <c r="AU114" s="184" t="s">
        <v>81</v>
      </c>
      <c r="AY114" s="19" t="s">
        <v>143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9" t="s">
        <v>79</v>
      </c>
      <c r="BK114" s="185">
        <f>ROUND(I114*H114,2)</f>
        <v>0</v>
      </c>
      <c r="BL114" s="19" t="s">
        <v>150</v>
      </c>
      <c r="BM114" s="184" t="s">
        <v>1020</v>
      </c>
    </row>
    <row r="115" s="13" customFormat="1">
      <c r="A115" s="13"/>
      <c r="B115" s="186"/>
      <c r="C115" s="13"/>
      <c r="D115" s="187" t="s">
        <v>152</v>
      </c>
      <c r="E115" s="188" t="s">
        <v>3</v>
      </c>
      <c r="F115" s="189" t="s">
        <v>1004</v>
      </c>
      <c r="G115" s="13"/>
      <c r="H115" s="190">
        <v>7</v>
      </c>
      <c r="I115" s="191"/>
      <c r="J115" s="13"/>
      <c r="K115" s="13"/>
      <c r="L115" s="186"/>
      <c r="M115" s="192"/>
      <c r="N115" s="193"/>
      <c r="O115" s="193"/>
      <c r="P115" s="193"/>
      <c r="Q115" s="193"/>
      <c r="R115" s="193"/>
      <c r="S115" s="193"/>
      <c r="T115" s="194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188" t="s">
        <v>152</v>
      </c>
      <c r="AU115" s="188" t="s">
        <v>81</v>
      </c>
      <c r="AV115" s="13" t="s">
        <v>81</v>
      </c>
      <c r="AW115" s="13" t="s">
        <v>34</v>
      </c>
      <c r="AX115" s="13" t="s">
        <v>72</v>
      </c>
      <c r="AY115" s="188" t="s">
        <v>143</v>
      </c>
    </row>
    <row r="116" s="13" customFormat="1">
      <c r="A116" s="13"/>
      <c r="B116" s="186"/>
      <c r="C116" s="13"/>
      <c r="D116" s="187" t="s">
        <v>152</v>
      </c>
      <c r="E116" s="188" t="s">
        <v>3</v>
      </c>
      <c r="F116" s="189" t="s">
        <v>1005</v>
      </c>
      <c r="G116" s="13"/>
      <c r="H116" s="190">
        <v>1.1000000000000001</v>
      </c>
      <c r="I116" s="191"/>
      <c r="J116" s="13"/>
      <c r="K116" s="13"/>
      <c r="L116" s="186"/>
      <c r="M116" s="192"/>
      <c r="N116" s="193"/>
      <c r="O116" s="193"/>
      <c r="P116" s="193"/>
      <c r="Q116" s="193"/>
      <c r="R116" s="193"/>
      <c r="S116" s="193"/>
      <c r="T116" s="194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188" t="s">
        <v>152</v>
      </c>
      <c r="AU116" s="188" t="s">
        <v>81</v>
      </c>
      <c r="AV116" s="13" t="s">
        <v>81</v>
      </c>
      <c r="AW116" s="13" t="s">
        <v>34</v>
      </c>
      <c r="AX116" s="13" t="s">
        <v>72</v>
      </c>
      <c r="AY116" s="188" t="s">
        <v>143</v>
      </c>
    </row>
    <row r="117" s="13" customFormat="1">
      <c r="A117" s="13"/>
      <c r="B117" s="186"/>
      <c r="C117" s="13"/>
      <c r="D117" s="187" t="s">
        <v>152</v>
      </c>
      <c r="E117" s="188" t="s">
        <v>3</v>
      </c>
      <c r="F117" s="189" t="s">
        <v>1006</v>
      </c>
      <c r="G117" s="13"/>
      <c r="H117" s="190">
        <v>36.270000000000003</v>
      </c>
      <c r="I117" s="191"/>
      <c r="J117" s="13"/>
      <c r="K117" s="13"/>
      <c r="L117" s="186"/>
      <c r="M117" s="192"/>
      <c r="N117" s="193"/>
      <c r="O117" s="193"/>
      <c r="P117" s="193"/>
      <c r="Q117" s="193"/>
      <c r="R117" s="193"/>
      <c r="S117" s="193"/>
      <c r="T117" s="194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188" t="s">
        <v>152</v>
      </c>
      <c r="AU117" s="188" t="s">
        <v>81</v>
      </c>
      <c r="AV117" s="13" t="s">
        <v>81</v>
      </c>
      <c r="AW117" s="13" t="s">
        <v>34</v>
      </c>
      <c r="AX117" s="13" t="s">
        <v>72</v>
      </c>
      <c r="AY117" s="188" t="s">
        <v>143</v>
      </c>
    </row>
    <row r="118" s="13" customFormat="1">
      <c r="A118" s="13"/>
      <c r="B118" s="186"/>
      <c r="C118" s="13"/>
      <c r="D118" s="187" t="s">
        <v>152</v>
      </c>
      <c r="E118" s="188" t="s">
        <v>3</v>
      </c>
      <c r="F118" s="189" t="s">
        <v>1007</v>
      </c>
      <c r="G118" s="13"/>
      <c r="H118" s="190">
        <v>7.3200000000000003</v>
      </c>
      <c r="I118" s="191"/>
      <c r="J118" s="13"/>
      <c r="K118" s="13"/>
      <c r="L118" s="186"/>
      <c r="M118" s="192"/>
      <c r="N118" s="193"/>
      <c r="O118" s="193"/>
      <c r="P118" s="193"/>
      <c r="Q118" s="193"/>
      <c r="R118" s="193"/>
      <c r="S118" s="193"/>
      <c r="T118" s="194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188" t="s">
        <v>152</v>
      </c>
      <c r="AU118" s="188" t="s">
        <v>81</v>
      </c>
      <c r="AV118" s="13" t="s">
        <v>81</v>
      </c>
      <c r="AW118" s="13" t="s">
        <v>34</v>
      </c>
      <c r="AX118" s="13" t="s">
        <v>72</v>
      </c>
      <c r="AY118" s="188" t="s">
        <v>143</v>
      </c>
    </row>
    <row r="119" s="13" customFormat="1">
      <c r="A119" s="13"/>
      <c r="B119" s="186"/>
      <c r="C119" s="13"/>
      <c r="D119" s="187" t="s">
        <v>152</v>
      </c>
      <c r="E119" s="188" t="s">
        <v>3</v>
      </c>
      <c r="F119" s="189" t="s">
        <v>1008</v>
      </c>
      <c r="G119" s="13"/>
      <c r="H119" s="190">
        <v>24</v>
      </c>
      <c r="I119" s="191"/>
      <c r="J119" s="13"/>
      <c r="K119" s="13"/>
      <c r="L119" s="186"/>
      <c r="M119" s="192"/>
      <c r="N119" s="193"/>
      <c r="O119" s="193"/>
      <c r="P119" s="193"/>
      <c r="Q119" s="193"/>
      <c r="R119" s="193"/>
      <c r="S119" s="193"/>
      <c r="T119" s="194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188" t="s">
        <v>152</v>
      </c>
      <c r="AU119" s="188" t="s">
        <v>81</v>
      </c>
      <c r="AV119" s="13" t="s">
        <v>81</v>
      </c>
      <c r="AW119" s="13" t="s">
        <v>34</v>
      </c>
      <c r="AX119" s="13" t="s">
        <v>72</v>
      </c>
      <c r="AY119" s="188" t="s">
        <v>143</v>
      </c>
    </row>
    <row r="120" s="13" customFormat="1">
      <c r="A120" s="13"/>
      <c r="B120" s="186"/>
      <c r="C120" s="13"/>
      <c r="D120" s="187" t="s">
        <v>152</v>
      </c>
      <c r="E120" s="188" t="s">
        <v>3</v>
      </c>
      <c r="F120" s="189" t="s">
        <v>1009</v>
      </c>
      <c r="G120" s="13"/>
      <c r="H120" s="190">
        <v>15.119999999999999</v>
      </c>
      <c r="I120" s="191"/>
      <c r="J120" s="13"/>
      <c r="K120" s="13"/>
      <c r="L120" s="186"/>
      <c r="M120" s="192"/>
      <c r="N120" s="193"/>
      <c r="O120" s="193"/>
      <c r="P120" s="193"/>
      <c r="Q120" s="193"/>
      <c r="R120" s="193"/>
      <c r="S120" s="193"/>
      <c r="T120" s="194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188" t="s">
        <v>152</v>
      </c>
      <c r="AU120" s="188" t="s">
        <v>81</v>
      </c>
      <c r="AV120" s="13" t="s">
        <v>81</v>
      </c>
      <c r="AW120" s="13" t="s">
        <v>34</v>
      </c>
      <c r="AX120" s="13" t="s">
        <v>72</v>
      </c>
      <c r="AY120" s="188" t="s">
        <v>143</v>
      </c>
    </row>
    <row r="121" s="13" customFormat="1">
      <c r="A121" s="13"/>
      <c r="B121" s="186"/>
      <c r="C121" s="13"/>
      <c r="D121" s="187" t="s">
        <v>152</v>
      </c>
      <c r="E121" s="188" t="s">
        <v>3</v>
      </c>
      <c r="F121" s="189" t="s">
        <v>1010</v>
      </c>
      <c r="G121" s="13"/>
      <c r="H121" s="190">
        <v>9.2400000000000002</v>
      </c>
      <c r="I121" s="191"/>
      <c r="J121" s="13"/>
      <c r="K121" s="13"/>
      <c r="L121" s="186"/>
      <c r="M121" s="192"/>
      <c r="N121" s="193"/>
      <c r="O121" s="193"/>
      <c r="P121" s="193"/>
      <c r="Q121" s="193"/>
      <c r="R121" s="193"/>
      <c r="S121" s="193"/>
      <c r="T121" s="194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188" t="s">
        <v>152</v>
      </c>
      <c r="AU121" s="188" t="s">
        <v>81</v>
      </c>
      <c r="AV121" s="13" t="s">
        <v>81</v>
      </c>
      <c r="AW121" s="13" t="s">
        <v>34</v>
      </c>
      <c r="AX121" s="13" t="s">
        <v>72</v>
      </c>
      <c r="AY121" s="188" t="s">
        <v>143</v>
      </c>
    </row>
    <row r="122" s="15" customFormat="1">
      <c r="A122" s="15"/>
      <c r="B122" s="203"/>
      <c r="C122" s="15"/>
      <c r="D122" s="187" t="s">
        <v>152</v>
      </c>
      <c r="E122" s="204" t="s">
        <v>3</v>
      </c>
      <c r="F122" s="205" t="s">
        <v>247</v>
      </c>
      <c r="G122" s="15"/>
      <c r="H122" s="206">
        <v>100.05</v>
      </c>
      <c r="I122" s="207"/>
      <c r="J122" s="15"/>
      <c r="K122" s="15"/>
      <c r="L122" s="203"/>
      <c r="M122" s="208"/>
      <c r="N122" s="209"/>
      <c r="O122" s="209"/>
      <c r="P122" s="209"/>
      <c r="Q122" s="209"/>
      <c r="R122" s="209"/>
      <c r="S122" s="209"/>
      <c r="T122" s="210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T122" s="204" t="s">
        <v>152</v>
      </c>
      <c r="AU122" s="204" t="s">
        <v>81</v>
      </c>
      <c r="AV122" s="15" t="s">
        <v>150</v>
      </c>
      <c r="AW122" s="15" t="s">
        <v>34</v>
      </c>
      <c r="AX122" s="15" t="s">
        <v>79</v>
      </c>
      <c r="AY122" s="204" t="s">
        <v>143</v>
      </c>
    </row>
    <row r="123" s="2" customFormat="1" ht="16.5" customHeight="1">
      <c r="A123" s="38"/>
      <c r="B123" s="172"/>
      <c r="C123" s="211" t="s">
        <v>167</v>
      </c>
      <c r="D123" s="211" t="s">
        <v>532</v>
      </c>
      <c r="E123" s="212" t="s">
        <v>1021</v>
      </c>
      <c r="F123" s="213" t="s">
        <v>1022</v>
      </c>
      <c r="G123" s="214" t="s">
        <v>1023</v>
      </c>
      <c r="H123" s="215">
        <v>2.0009999999999999</v>
      </c>
      <c r="I123" s="216"/>
      <c r="J123" s="217">
        <f>ROUND(I123*H123,2)</f>
        <v>0</v>
      </c>
      <c r="K123" s="213" t="s">
        <v>149</v>
      </c>
      <c r="L123" s="218"/>
      <c r="M123" s="219" t="s">
        <v>3</v>
      </c>
      <c r="N123" s="220" t="s">
        <v>43</v>
      </c>
      <c r="O123" s="72"/>
      <c r="P123" s="182">
        <f>O123*H123</f>
        <v>0</v>
      </c>
      <c r="Q123" s="182">
        <v>0.001</v>
      </c>
      <c r="R123" s="182">
        <f>Q123*H123</f>
        <v>0.0020009999999999997</v>
      </c>
      <c r="S123" s="182">
        <v>0</v>
      </c>
      <c r="T123" s="183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84" t="s">
        <v>180</v>
      </c>
      <c r="AT123" s="184" t="s">
        <v>532</v>
      </c>
      <c r="AU123" s="184" t="s">
        <v>81</v>
      </c>
      <c r="AY123" s="19" t="s">
        <v>143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9" t="s">
        <v>79</v>
      </c>
      <c r="BK123" s="185">
        <f>ROUND(I123*H123,2)</f>
        <v>0</v>
      </c>
      <c r="BL123" s="19" t="s">
        <v>150</v>
      </c>
      <c r="BM123" s="184" t="s">
        <v>1024</v>
      </c>
    </row>
    <row r="124" s="13" customFormat="1">
      <c r="A124" s="13"/>
      <c r="B124" s="186"/>
      <c r="C124" s="13"/>
      <c r="D124" s="187" t="s">
        <v>152</v>
      </c>
      <c r="E124" s="13"/>
      <c r="F124" s="189" t="s">
        <v>1025</v>
      </c>
      <c r="G124" s="13"/>
      <c r="H124" s="190">
        <v>2.0009999999999999</v>
      </c>
      <c r="I124" s="191"/>
      <c r="J124" s="13"/>
      <c r="K124" s="13"/>
      <c r="L124" s="186"/>
      <c r="M124" s="192"/>
      <c r="N124" s="193"/>
      <c r="O124" s="193"/>
      <c r="P124" s="193"/>
      <c r="Q124" s="193"/>
      <c r="R124" s="193"/>
      <c r="S124" s="193"/>
      <c r="T124" s="194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188" t="s">
        <v>152</v>
      </c>
      <c r="AU124" s="188" t="s">
        <v>81</v>
      </c>
      <c r="AV124" s="13" t="s">
        <v>81</v>
      </c>
      <c r="AW124" s="13" t="s">
        <v>4</v>
      </c>
      <c r="AX124" s="13" t="s">
        <v>79</v>
      </c>
      <c r="AY124" s="188" t="s">
        <v>143</v>
      </c>
    </row>
    <row r="125" s="2" customFormat="1" ht="33" customHeight="1">
      <c r="A125" s="38"/>
      <c r="B125" s="172"/>
      <c r="C125" s="173" t="s">
        <v>171</v>
      </c>
      <c r="D125" s="173" t="s">
        <v>145</v>
      </c>
      <c r="E125" s="174" t="s">
        <v>185</v>
      </c>
      <c r="F125" s="175" t="s">
        <v>186</v>
      </c>
      <c r="G125" s="176" t="s">
        <v>148</v>
      </c>
      <c r="H125" s="177">
        <v>88.290000000000006</v>
      </c>
      <c r="I125" s="178"/>
      <c r="J125" s="179">
        <f>ROUND(I125*H125,2)</f>
        <v>0</v>
      </c>
      <c r="K125" s="175" t="s">
        <v>149</v>
      </c>
      <c r="L125" s="39"/>
      <c r="M125" s="180" t="s">
        <v>3</v>
      </c>
      <c r="N125" s="181" t="s">
        <v>43</v>
      </c>
      <c r="O125" s="72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84" t="s">
        <v>150</v>
      </c>
      <c r="AT125" s="184" t="s">
        <v>145</v>
      </c>
      <c r="AU125" s="184" t="s">
        <v>81</v>
      </c>
      <c r="AY125" s="19" t="s">
        <v>143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9" t="s">
        <v>79</v>
      </c>
      <c r="BK125" s="185">
        <f>ROUND(I125*H125,2)</f>
        <v>0</v>
      </c>
      <c r="BL125" s="19" t="s">
        <v>150</v>
      </c>
      <c r="BM125" s="184" t="s">
        <v>1026</v>
      </c>
    </row>
    <row r="126" s="13" customFormat="1">
      <c r="A126" s="13"/>
      <c r="B126" s="186"/>
      <c r="C126" s="13"/>
      <c r="D126" s="187" t="s">
        <v>152</v>
      </c>
      <c r="E126" s="188" t="s">
        <v>3</v>
      </c>
      <c r="F126" s="189" t="s">
        <v>1027</v>
      </c>
      <c r="G126" s="13"/>
      <c r="H126" s="190">
        <v>88.290000000000006</v>
      </c>
      <c r="I126" s="191"/>
      <c r="J126" s="13"/>
      <c r="K126" s="13"/>
      <c r="L126" s="186"/>
      <c r="M126" s="192"/>
      <c r="N126" s="193"/>
      <c r="O126" s="193"/>
      <c r="P126" s="193"/>
      <c r="Q126" s="193"/>
      <c r="R126" s="193"/>
      <c r="S126" s="193"/>
      <c r="T126" s="194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188" t="s">
        <v>152</v>
      </c>
      <c r="AU126" s="188" t="s">
        <v>81</v>
      </c>
      <c r="AV126" s="13" t="s">
        <v>81</v>
      </c>
      <c r="AW126" s="13" t="s">
        <v>34</v>
      </c>
      <c r="AX126" s="13" t="s">
        <v>79</v>
      </c>
      <c r="AY126" s="188" t="s">
        <v>143</v>
      </c>
    </row>
    <row r="127" s="12" customFormat="1" ht="22.8" customHeight="1">
      <c r="A127" s="12"/>
      <c r="B127" s="159"/>
      <c r="C127" s="12"/>
      <c r="D127" s="160" t="s">
        <v>71</v>
      </c>
      <c r="E127" s="170" t="s">
        <v>167</v>
      </c>
      <c r="F127" s="170" t="s">
        <v>1028</v>
      </c>
      <c r="G127" s="12"/>
      <c r="H127" s="12"/>
      <c r="I127" s="162"/>
      <c r="J127" s="171">
        <f>BK127</f>
        <v>0</v>
      </c>
      <c r="K127" s="12"/>
      <c r="L127" s="159"/>
      <c r="M127" s="164"/>
      <c r="N127" s="165"/>
      <c r="O127" s="165"/>
      <c r="P127" s="166">
        <f>SUM(P128:P150)</f>
        <v>0</v>
      </c>
      <c r="Q127" s="165"/>
      <c r="R127" s="166">
        <f>SUM(R128:R150)</f>
        <v>14.67008442</v>
      </c>
      <c r="S127" s="165"/>
      <c r="T127" s="167">
        <f>SUM(T128:T150)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160" t="s">
        <v>79</v>
      </c>
      <c r="AT127" s="168" t="s">
        <v>71</v>
      </c>
      <c r="AU127" s="168" t="s">
        <v>79</v>
      </c>
      <c r="AY127" s="160" t="s">
        <v>143</v>
      </c>
      <c r="BK127" s="169">
        <f>SUM(BK128:BK150)</f>
        <v>0</v>
      </c>
    </row>
    <row r="128" s="2" customFormat="1">
      <c r="A128" s="38"/>
      <c r="B128" s="172"/>
      <c r="C128" s="173" t="s">
        <v>176</v>
      </c>
      <c r="D128" s="173" t="s">
        <v>145</v>
      </c>
      <c r="E128" s="174" t="s">
        <v>1029</v>
      </c>
      <c r="F128" s="175" t="s">
        <v>1030</v>
      </c>
      <c r="G128" s="176" t="s">
        <v>148</v>
      </c>
      <c r="H128" s="177">
        <v>75.689999999999998</v>
      </c>
      <c r="I128" s="178"/>
      <c r="J128" s="179">
        <f>ROUND(I128*H128,2)</f>
        <v>0</v>
      </c>
      <c r="K128" s="175" t="s">
        <v>149</v>
      </c>
      <c r="L128" s="39"/>
      <c r="M128" s="180" t="s">
        <v>3</v>
      </c>
      <c r="N128" s="181" t="s">
        <v>43</v>
      </c>
      <c r="O128" s="72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84" t="s">
        <v>150</v>
      </c>
      <c r="AT128" s="184" t="s">
        <v>145</v>
      </c>
      <c r="AU128" s="184" t="s">
        <v>81</v>
      </c>
      <c r="AY128" s="19" t="s">
        <v>143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9" t="s">
        <v>79</v>
      </c>
      <c r="BK128" s="185">
        <f>ROUND(I128*H128,2)</f>
        <v>0</v>
      </c>
      <c r="BL128" s="19" t="s">
        <v>150</v>
      </c>
      <c r="BM128" s="184" t="s">
        <v>1031</v>
      </c>
    </row>
    <row r="129" s="13" customFormat="1">
      <c r="A129" s="13"/>
      <c r="B129" s="186"/>
      <c r="C129" s="13"/>
      <c r="D129" s="187" t="s">
        <v>152</v>
      </c>
      <c r="E129" s="188" t="s">
        <v>3</v>
      </c>
      <c r="F129" s="189" t="s">
        <v>1004</v>
      </c>
      <c r="G129" s="13"/>
      <c r="H129" s="190">
        <v>7</v>
      </c>
      <c r="I129" s="191"/>
      <c r="J129" s="13"/>
      <c r="K129" s="13"/>
      <c r="L129" s="186"/>
      <c r="M129" s="192"/>
      <c r="N129" s="193"/>
      <c r="O129" s="193"/>
      <c r="P129" s="193"/>
      <c r="Q129" s="193"/>
      <c r="R129" s="193"/>
      <c r="S129" s="193"/>
      <c r="T129" s="194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188" t="s">
        <v>152</v>
      </c>
      <c r="AU129" s="188" t="s">
        <v>81</v>
      </c>
      <c r="AV129" s="13" t="s">
        <v>81</v>
      </c>
      <c r="AW129" s="13" t="s">
        <v>34</v>
      </c>
      <c r="AX129" s="13" t="s">
        <v>72</v>
      </c>
      <c r="AY129" s="188" t="s">
        <v>143</v>
      </c>
    </row>
    <row r="130" s="13" customFormat="1">
      <c r="A130" s="13"/>
      <c r="B130" s="186"/>
      <c r="C130" s="13"/>
      <c r="D130" s="187" t="s">
        <v>152</v>
      </c>
      <c r="E130" s="188" t="s">
        <v>3</v>
      </c>
      <c r="F130" s="189" t="s">
        <v>1005</v>
      </c>
      <c r="G130" s="13"/>
      <c r="H130" s="190">
        <v>1.1000000000000001</v>
      </c>
      <c r="I130" s="191"/>
      <c r="J130" s="13"/>
      <c r="K130" s="13"/>
      <c r="L130" s="186"/>
      <c r="M130" s="192"/>
      <c r="N130" s="193"/>
      <c r="O130" s="193"/>
      <c r="P130" s="193"/>
      <c r="Q130" s="193"/>
      <c r="R130" s="193"/>
      <c r="S130" s="193"/>
      <c r="T130" s="194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188" t="s">
        <v>152</v>
      </c>
      <c r="AU130" s="188" t="s">
        <v>81</v>
      </c>
      <c r="AV130" s="13" t="s">
        <v>81</v>
      </c>
      <c r="AW130" s="13" t="s">
        <v>34</v>
      </c>
      <c r="AX130" s="13" t="s">
        <v>72</v>
      </c>
      <c r="AY130" s="188" t="s">
        <v>143</v>
      </c>
    </row>
    <row r="131" s="13" customFormat="1">
      <c r="A131" s="13"/>
      <c r="B131" s="186"/>
      <c r="C131" s="13"/>
      <c r="D131" s="187" t="s">
        <v>152</v>
      </c>
      <c r="E131" s="188" t="s">
        <v>3</v>
      </c>
      <c r="F131" s="189" t="s">
        <v>1006</v>
      </c>
      <c r="G131" s="13"/>
      <c r="H131" s="190">
        <v>36.270000000000003</v>
      </c>
      <c r="I131" s="191"/>
      <c r="J131" s="13"/>
      <c r="K131" s="13"/>
      <c r="L131" s="186"/>
      <c r="M131" s="192"/>
      <c r="N131" s="193"/>
      <c r="O131" s="193"/>
      <c r="P131" s="193"/>
      <c r="Q131" s="193"/>
      <c r="R131" s="193"/>
      <c r="S131" s="193"/>
      <c r="T131" s="194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188" t="s">
        <v>152</v>
      </c>
      <c r="AU131" s="188" t="s">
        <v>81</v>
      </c>
      <c r="AV131" s="13" t="s">
        <v>81</v>
      </c>
      <c r="AW131" s="13" t="s">
        <v>34</v>
      </c>
      <c r="AX131" s="13" t="s">
        <v>72</v>
      </c>
      <c r="AY131" s="188" t="s">
        <v>143</v>
      </c>
    </row>
    <row r="132" s="13" customFormat="1">
      <c r="A132" s="13"/>
      <c r="B132" s="186"/>
      <c r="C132" s="13"/>
      <c r="D132" s="187" t="s">
        <v>152</v>
      </c>
      <c r="E132" s="188" t="s">
        <v>3</v>
      </c>
      <c r="F132" s="189" t="s">
        <v>1007</v>
      </c>
      <c r="G132" s="13"/>
      <c r="H132" s="190">
        <v>7.3200000000000003</v>
      </c>
      <c r="I132" s="191"/>
      <c r="J132" s="13"/>
      <c r="K132" s="13"/>
      <c r="L132" s="186"/>
      <c r="M132" s="192"/>
      <c r="N132" s="193"/>
      <c r="O132" s="193"/>
      <c r="P132" s="193"/>
      <c r="Q132" s="193"/>
      <c r="R132" s="193"/>
      <c r="S132" s="193"/>
      <c r="T132" s="194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188" t="s">
        <v>152</v>
      </c>
      <c r="AU132" s="188" t="s">
        <v>81</v>
      </c>
      <c r="AV132" s="13" t="s">
        <v>81</v>
      </c>
      <c r="AW132" s="13" t="s">
        <v>34</v>
      </c>
      <c r="AX132" s="13" t="s">
        <v>72</v>
      </c>
      <c r="AY132" s="188" t="s">
        <v>143</v>
      </c>
    </row>
    <row r="133" s="13" customFormat="1">
      <c r="A133" s="13"/>
      <c r="B133" s="186"/>
      <c r="C133" s="13"/>
      <c r="D133" s="187" t="s">
        <v>152</v>
      </c>
      <c r="E133" s="188" t="s">
        <v>3</v>
      </c>
      <c r="F133" s="189" t="s">
        <v>1008</v>
      </c>
      <c r="G133" s="13"/>
      <c r="H133" s="190">
        <v>24</v>
      </c>
      <c r="I133" s="191"/>
      <c r="J133" s="13"/>
      <c r="K133" s="13"/>
      <c r="L133" s="186"/>
      <c r="M133" s="192"/>
      <c r="N133" s="193"/>
      <c r="O133" s="193"/>
      <c r="P133" s="193"/>
      <c r="Q133" s="193"/>
      <c r="R133" s="193"/>
      <c r="S133" s="193"/>
      <c r="T133" s="194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188" t="s">
        <v>152</v>
      </c>
      <c r="AU133" s="188" t="s">
        <v>81</v>
      </c>
      <c r="AV133" s="13" t="s">
        <v>81</v>
      </c>
      <c r="AW133" s="13" t="s">
        <v>34</v>
      </c>
      <c r="AX133" s="13" t="s">
        <v>72</v>
      </c>
      <c r="AY133" s="188" t="s">
        <v>143</v>
      </c>
    </row>
    <row r="134" s="15" customFormat="1">
      <c r="A134" s="15"/>
      <c r="B134" s="203"/>
      <c r="C134" s="15"/>
      <c r="D134" s="187" t="s">
        <v>152</v>
      </c>
      <c r="E134" s="204" t="s">
        <v>3</v>
      </c>
      <c r="F134" s="205" t="s">
        <v>265</v>
      </c>
      <c r="G134" s="15"/>
      <c r="H134" s="206">
        <v>75.689999999999998</v>
      </c>
      <c r="I134" s="207"/>
      <c r="J134" s="15"/>
      <c r="K134" s="15"/>
      <c r="L134" s="203"/>
      <c r="M134" s="208"/>
      <c r="N134" s="209"/>
      <c r="O134" s="209"/>
      <c r="P134" s="209"/>
      <c r="Q134" s="209"/>
      <c r="R134" s="209"/>
      <c r="S134" s="209"/>
      <c r="T134" s="210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04" t="s">
        <v>152</v>
      </c>
      <c r="AU134" s="204" t="s">
        <v>81</v>
      </c>
      <c r="AV134" s="15" t="s">
        <v>150</v>
      </c>
      <c r="AW134" s="15" t="s">
        <v>34</v>
      </c>
      <c r="AX134" s="15" t="s">
        <v>79</v>
      </c>
      <c r="AY134" s="204" t="s">
        <v>143</v>
      </c>
    </row>
    <row r="135" s="2" customFormat="1">
      <c r="A135" s="38"/>
      <c r="B135" s="172"/>
      <c r="C135" s="173" t="s">
        <v>180</v>
      </c>
      <c r="D135" s="173" t="s">
        <v>145</v>
      </c>
      <c r="E135" s="174" t="s">
        <v>1032</v>
      </c>
      <c r="F135" s="175" t="s">
        <v>1033</v>
      </c>
      <c r="G135" s="176" t="s">
        <v>148</v>
      </c>
      <c r="H135" s="177">
        <v>75.689999999999998</v>
      </c>
      <c r="I135" s="178"/>
      <c r="J135" s="179">
        <f>ROUND(I135*H135,2)</f>
        <v>0</v>
      </c>
      <c r="K135" s="175" t="s">
        <v>149</v>
      </c>
      <c r="L135" s="39"/>
      <c r="M135" s="180" t="s">
        <v>3</v>
      </c>
      <c r="N135" s="181" t="s">
        <v>43</v>
      </c>
      <c r="O135" s="72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84" t="s">
        <v>150</v>
      </c>
      <c r="AT135" s="184" t="s">
        <v>145</v>
      </c>
      <c r="AU135" s="184" t="s">
        <v>81</v>
      </c>
      <c r="AY135" s="19" t="s">
        <v>143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9" t="s">
        <v>79</v>
      </c>
      <c r="BK135" s="185">
        <f>ROUND(I135*H135,2)</f>
        <v>0</v>
      </c>
      <c r="BL135" s="19" t="s">
        <v>150</v>
      </c>
      <c r="BM135" s="184" t="s">
        <v>1034</v>
      </c>
    </row>
    <row r="136" s="13" customFormat="1">
      <c r="A136" s="13"/>
      <c r="B136" s="186"/>
      <c r="C136" s="13"/>
      <c r="D136" s="187" t="s">
        <v>152</v>
      </c>
      <c r="E136" s="188" t="s">
        <v>3</v>
      </c>
      <c r="F136" s="189" t="s">
        <v>1004</v>
      </c>
      <c r="G136" s="13"/>
      <c r="H136" s="190">
        <v>7</v>
      </c>
      <c r="I136" s="191"/>
      <c r="J136" s="13"/>
      <c r="K136" s="13"/>
      <c r="L136" s="186"/>
      <c r="M136" s="192"/>
      <c r="N136" s="193"/>
      <c r="O136" s="193"/>
      <c r="P136" s="193"/>
      <c r="Q136" s="193"/>
      <c r="R136" s="193"/>
      <c r="S136" s="193"/>
      <c r="T136" s="194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188" t="s">
        <v>152</v>
      </c>
      <c r="AU136" s="188" t="s">
        <v>81</v>
      </c>
      <c r="AV136" s="13" t="s">
        <v>81</v>
      </c>
      <c r="AW136" s="13" t="s">
        <v>34</v>
      </c>
      <c r="AX136" s="13" t="s">
        <v>72</v>
      </c>
      <c r="AY136" s="188" t="s">
        <v>143</v>
      </c>
    </row>
    <row r="137" s="13" customFormat="1">
      <c r="A137" s="13"/>
      <c r="B137" s="186"/>
      <c r="C137" s="13"/>
      <c r="D137" s="187" t="s">
        <v>152</v>
      </c>
      <c r="E137" s="188" t="s">
        <v>3</v>
      </c>
      <c r="F137" s="189" t="s">
        <v>1005</v>
      </c>
      <c r="G137" s="13"/>
      <c r="H137" s="190">
        <v>1.1000000000000001</v>
      </c>
      <c r="I137" s="191"/>
      <c r="J137" s="13"/>
      <c r="K137" s="13"/>
      <c r="L137" s="186"/>
      <c r="M137" s="192"/>
      <c r="N137" s="193"/>
      <c r="O137" s="193"/>
      <c r="P137" s="193"/>
      <c r="Q137" s="193"/>
      <c r="R137" s="193"/>
      <c r="S137" s="193"/>
      <c r="T137" s="194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188" t="s">
        <v>152</v>
      </c>
      <c r="AU137" s="188" t="s">
        <v>81</v>
      </c>
      <c r="AV137" s="13" t="s">
        <v>81</v>
      </c>
      <c r="AW137" s="13" t="s">
        <v>34</v>
      </c>
      <c r="AX137" s="13" t="s">
        <v>72</v>
      </c>
      <c r="AY137" s="188" t="s">
        <v>143</v>
      </c>
    </row>
    <row r="138" s="13" customFormat="1">
      <c r="A138" s="13"/>
      <c r="B138" s="186"/>
      <c r="C138" s="13"/>
      <c r="D138" s="187" t="s">
        <v>152</v>
      </c>
      <c r="E138" s="188" t="s">
        <v>3</v>
      </c>
      <c r="F138" s="189" t="s">
        <v>1006</v>
      </c>
      <c r="G138" s="13"/>
      <c r="H138" s="190">
        <v>36.270000000000003</v>
      </c>
      <c r="I138" s="191"/>
      <c r="J138" s="13"/>
      <c r="K138" s="13"/>
      <c r="L138" s="186"/>
      <c r="M138" s="192"/>
      <c r="N138" s="193"/>
      <c r="O138" s="193"/>
      <c r="P138" s="193"/>
      <c r="Q138" s="193"/>
      <c r="R138" s="193"/>
      <c r="S138" s="193"/>
      <c r="T138" s="194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188" t="s">
        <v>152</v>
      </c>
      <c r="AU138" s="188" t="s">
        <v>81</v>
      </c>
      <c r="AV138" s="13" t="s">
        <v>81</v>
      </c>
      <c r="AW138" s="13" t="s">
        <v>34</v>
      </c>
      <c r="AX138" s="13" t="s">
        <v>72</v>
      </c>
      <c r="AY138" s="188" t="s">
        <v>143</v>
      </c>
    </row>
    <row r="139" s="13" customFormat="1">
      <c r="A139" s="13"/>
      <c r="B139" s="186"/>
      <c r="C139" s="13"/>
      <c r="D139" s="187" t="s">
        <v>152</v>
      </c>
      <c r="E139" s="188" t="s">
        <v>3</v>
      </c>
      <c r="F139" s="189" t="s">
        <v>1007</v>
      </c>
      <c r="G139" s="13"/>
      <c r="H139" s="190">
        <v>7.3200000000000003</v>
      </c>
      <c r="I139" s="191"/>
      <c r="J139" s="13"/>
      <c r="K139" s="13"/>
      <c r="L139" s="186"/>
      <c r="M139" s="192"/>
      <c r="N139" s="193"/>
      <c r="O139" s="193"/>
      <c r="P139" s="193"/>
      <c r="Q139" s="193"/>
      <c r="R139" s="193"/>
      <c r="S139" s="193"/>
      <c r="T139" s="194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188" t="s">
        <v>152</v>
      </c>
      <c r="AU139" s="188" t="s">
        <v>81</v>
      </c>
      <c r="AV139" s="13" t="s">
        <v>81</v>
      </c>
      <c r="AW139" s="13" t="s">
        <v>34</v>
      </c>
      <c r="AX139" s="13" t="s">
        <v>72</v>
      </c>
      <c r="AY139" s="188" t="s">
        <v>143</v>
      </c>
    </row>
    <row r="140" s="13" customFormat="1">
      <c r="A140" s="13"/>
      <c r="B140" s="186"/>
      <c r="C140" s="13"/>
      <c r="D140" s="187" t="s">
        <v>152</v>
      </c>
      <c r="E140" s="188" t="s">
        <v>3</v>
      </c>
      <c r="F140" s="189" t="s">
        <v>1008</v>
      </c>
      <c r="G140" s="13"/>
      <c r="H140" s="190">
        <v>24</v>
      </c>
      <c r="I140" s="191"/>
      <c r="J140" s="13"/>
      <c r="K140" s="13"/>
      <c r="L140" s="186"/>
      <c r="M140" s="192"/>
      <c r="N140" s="193"/>
      <c r="O140" s="193"/>
      <c r="P140" s="193"/>
      <c r="Q140" s="193"/>
      <c r="R140" s="193"/>
      <c r="S140" s="193"/>
      <c r="T140" s="194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188" t="s">
        <v>152</v>
      </c>
      <c r="AU140" s="188" t="s">
        <v>81</v>
      </c>
      <c r="AV140" s="13" t="s">
        <v>81</v>
      </c>
      <c r="AW140" s="13" t="s">
        <v>34</v>
      </c>
      <c r="AX140" s="13" t="s">
        <v>72</v>
      </c>
      <c r="AY140" s="188" t="s">
        <v>143</v>
      </c>
    </row>
    <row r="141" s="15" customFormat="1">
      <c r="A141" s="15"/>
      <c r="B141" s="203"/>
      <c r="C141" s="15"/>
      <c r="D141" s="187" t="s">
        <v>152</v>
      </c>
      <c r="E141" s="204" t="s">
        <v>3</v>
      </c>
      <c r="F141" s="205" t="s">
        <v>265</v>
      </c>
      <c r="G141" s="15"/>
      <c r="H141" s="206">
        <v>75.689999999999998</v>
      </c>
      <c r="I141" s="207"/>
      <c r="J141" s="15"/>
      <c r="K141" s="15"/>
      <c r="L141" s="203"/>
      <c r="M141" s="208"/>
      <c r="N141" s="209"/>
      <c r="O141" s="209"/>
      <c r="P141" s="209"/>
      <c r="Q141" s="209"/>
      <c r="R141" s="209"/>
      <c r="S141" s="209"/>
      <c r="T141" s="210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04" t="s">
        <v>152</v>
      </c>
      <c r="AU141" s="204" t="s">
        <v>81</v>
      </c>
      <c r="AV141" s="15" t="s">
        <v>150</v>
      </c>
      <c r="AW141" s="15" t="s">
        <v>34</v>
      </c>
      <c r="AX141" s="15" t="s">
        <v>79</v>
      </c>
      <c r="AY141" s="204" t="s">
        <v>143</v>
      </c>
    </row>
    <row r="142" s="2" customFormat="1">
      <c r="A142" s="38"/>
      <c r="B142" s="172"/>
      <c r="C142" s="173" t="s">
        <v>184</v>
      </c>
      <c r="D142" s="173" t="s">
        <v>145</v>
      </c>
      <c r="E142" s="174" t="s">
        <v>1035</v>
      </c>
      <c r="F142" s="175" t="s">
        <v>1036</v>
      </c>
      <c r="G142" s="176" t="s">
        <v>148</v>
      </c>
      <c r="H142" s="177">
        <v>75.689999999999998</v>
      </c>
      <c r="I142" s="178"/>
      <c r="J142" s="179">
        <f>ROUND(I142*H142,2)</f>
        <v>0</v>
      </c>
      <c r="K142" s="175" t="s">
        <v>149</v>
      </c>
      <c r="L142" s="39"/>
      <c r="M142" s="180" t="s">
        <v>3</v>
      </c>
      <c r="N142" s="181" t="s">
        <v>43</v>
      </c>
      <c r="O142" s="72"/>
      <c r="P142" s="182">
        <f>O142*H142</f>
        <v>0</v>
      </c>
      <c r="Q142" s="182">
        <v>0.10100000000000001</v>
      </c>
      <c r="R142" s="182">
        <f>Q142*H142</f>
        <v>7.6446900000000007</v>
      </c>
      <c r="S142" s="182">
        <v>0</v>
      </c>
      <c r="T142" s="18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84" t="s">
        <v>150</v>
      </c>
      <c r="AT142" s="184" t="s">
        <v>145</v>
      </c>
      <c r="AU142" s="184" t="s">
        <v>81</v>
      </c>
      <c r="AY142" s="19" t="s">
        <v>143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9" t="s">
        <v>79</v>
      </c>
      <c r="BK142" s="185">
        <f>ROUND(I142*H142,2)</f>
        <v>0</v>
      </c>
      <c r="BL142" s="19" t="s">
        <v>150</v>
      </c>
      <c r="BM142" s="184" t="s">
        <v>1037</v>
      </c>
    </row>
    <row r="143" s="13" customFormat="1">
      <c r="A143" s="13"/>
      <c r="B143" s="186"/>
      <c r="C143" s="13"/>
      <c r="D143" s="187" t="s">
        <v>152</v>
      </c>
      <c r="E143" s="188" t="s">
        <v>3</v>
      </c>
      <c r="F143" s="189" t="s">
        <v>1004</v>
      </c>
      <c r="G143" s="13"/>
      <c r="H143" s="190">
        <v>7</v>
      </c>
      <c r="I143" s="191"/>
      <c r="J143" s="13"/>
      <c r="K143" s="13"/>
      <c r="L143" s="186"/>
      <c r="M143" s="192"/>
      <c r="N143" s="193"/>
      <c r="O143" s="193"/>
      <c r="P143" s="193"/>
      <c r="Q143" s="193"/>
      <c r="R143" s="193"/>
      <c r="S143" s="193"/>
      <c r="T143" s="194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188" t="s">
        <v>152</v>
      </c>
      <c r="AU143" s="188" t="s">
        <v>81</v>
      </c>
      <c r="AV143" s="13" t="s">
        <v>81</v>
      </c>
      <c r="AW143" s="13" t="s">
        <v>34</v>
      </c>
      <c r="AX143" s="13" t="s">
        <v>72</v>
      </c>
      <c r="AY143" s="188" t="s">
        <v>143</v>
      </c>
    </row>
    <row r="144" s="13" customFormat="1">
      <c r="A144" s="13"/>
      <c r="B144" s="186"/>
      <c r="C144" s="13"/>
      <c r="D144" s="187" t="s">
        <v>152</v>
      </c>
      <c r="E144" s="188" t="s">
        <v>3</v>
      </c>
      <c r="F144" s="189" t="s">
        <v>1005</v>
      </c>
      <c r="G144" s="13"/>
      <c r="H144" s="190">
        <v>1.1000000000000001</v>
      </c>
      <c r="I144" s="191"/>
      <c r="J144" s="13"/>
      <c r="K144" s="13"/>
      <c r="L144" s="186"/>
      <c r="M144" s="192"/>
      <c r="N144" s="193"/>
      <c r="O144" s="193"/>
      <c r="P144" s="193"/>
      <c r="Q144" s="193"/>
      <c r="R144" s="193"/>
      <c r="S144" s="193"/>
      <c r="T144" s="194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188" t="s">
        <v>152</v>
      </c>
      <c r="AU144" s="188" t="s">
        <v>81</v>
      </c>
      <c r="AV144" s="13" t="s">
        <v>81</v>
      </c>
      <c r="AW144" s="13" t="s">
        <v>34</v>
      </c>
      <c r="AX144" s="13" t="s">
        <v>72</v>
      </c>
      <c r="AY144" s="188" t="s">
        <v>143</v>
      </c>
    </row>
    <row r="145" s="13" customFormat="1">
      <c r="A145" s="13"/>
      <c r="B145" s="186"/>
      <c r="C145" s="13"/>
      <c r="D145" s="187" t="s">
        <v>152</v>
      </c>
      <c r="E145" s="188" t="s">
        <v>3</v>
      </c>
      <c r="F145" s="189" t="s">
        <v>1006</v>
      </c>
      <c r="G145" s="13"/>
      <c r="H145" s="190">
        <v>36.270000000000003</v>
      </c>
      <c r="I145" s="191"/>
      <c r="J145" s="13"/>
      <c r="K145" s="13"/>
      <c r="L145" s="186"/>
      <c r="M145" s="192"/>
      <c r="N145" s="193"/>
      <c r="O145" s="193"/>
      <c r="P145" s="193"/>
      <c r="Q145" s="193"/>
      <c r="R145" s="193"/>
      <c r="S145" s="193"/>
      <c r="T145" s="194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188" t="s">
        <v>152</v>
      </c>
      <c r="AU145" s="188" t="s">
        <v>81</v>
      </c>
      <c r="AV145" s="13" t="s">
        <v>81</v>
      </c>
      <c r="AW145" s="13" t="s">
        <v>34</v>
      </c>
      <c r="AX145" s="13" t="s">
        <v>72</v>
      </c>
      <c r="AY145" s="188" t="s">
        <v>143</v>
      </c>
    </row>
    <row r="146" s="13" customFormat="1">
      <c r="A146" s="13"/>
      <c r="B146" s="186"/>
      <c r="C146" s="13"/>
      <c r="D146" s="187" t="s">
        <v>152</v>
      </c>
      <c r="E146" s="188" t="s">
        <v>3</v>
      </c>
      <c r="F146" s="189" t="s">
        <v>1007</v>
      </c>
      <c r="G146" s="13"/>
      <c r="H146" s="190">
        <v>7.3200000000000003</v>
      </c>
      <c r="I146" s="191"/>
      <c r="J146" s="13"/>
      <c r="K146" s="13"/>
      <c r="L146" s="186"/>
      <c r="M146" s="192"/>
      <c r="N146" s="193"/>
      <c r="O146" s="193"/>
      <c r="P146" s="193"/>
      <c r="Q146" s="193"/>
      <c r="R146" s="193"/>
      <c r="S146" s="193"/>
      <c r="T146" s="194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188" t="s">
        <v>152</v>
      </c>
      <c r="AU146" s="188" t="s">
        <v>81</v>
      </c>
      <c r="AV146" s="13" t="s">
        <v>81</v>
      </c>
      <c r="AW146" s="13" t="s">
        <v>34</v>
      </c>
      <c r="AX146" s="13" t="s">
        <v>72</v>
      </c>
      <c r="AY146" s="188" t="s">
        <v>143</v>
      </c>
    </row>
    <row r="147" s="13" customFormat="1">
      <c r="A147" s="13"/>
      <c r="B147" s="186"/>
      <c r="C147" s="13"/>
      <c r="D147" s="187" t="s">
        <v>152</v>
      </c>
      <c r="E147" s="188" t="s">
        <v>3</v>
      </c>
      <c r="F147" s="189" t="s">
        <v>1008</v>
      </c>
      <c r="G147" s="13"/>
      <c r="H147" s="190">
        <v>24</v>
      </c>
      <c r="I147" s="191"/>
      <c r="J147" s="13"/>
      <c r="K147" s="13"/>
      <c r="L147" s="186"/>
      <c r="M147" s="192"/>
      <c r="N147" s="193"/>
      <c r="O147" s="193"/>
      <c r="P147" s="193"/>
      <c r="Q147" s="193"/>
      <c r="R147" s="193"/>
      <c r="S147" s="193"/>
      <c r="T147" s="194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188" t="s">
        <v>152</v>
      </c>
      <c r="AU147" s="188" t="s">
        <v>81</v>
      </c>
      <c r="AV147" s="13" t="s">
        <v>81</v>
      </c>
      <c r="AW147" s="13" t="s">
        <v>34</v>
      </c>
      <c r="AX147" s="13" t="s">
        <v>72</v>
      </c>
      <c r="AY147" s="188" t="s">
        <v>143</v>
      </c>
    </row>
    <row r="148" s="15" customFormat="1">
      <c r="A148" s="15"/>
      <c r="B148" s="203"/>
      <c r="C148" s="15"/>
      <c r="D148" s="187" t="s">
        <v>152</v>
      </c>
      <c r="E148" s="204" t="s">
        <v>3</v>
      </c>
      <c r="F148" s="205" t="s">
        <v>265</v>
      </c>
      <c r="G148" s="15"/>
      <c r="H148" s="206">
        <v>75.689999999999998</v>
      </c>
      <c r="I148" s="207"/>
      <c r="J148" s="15"/>
      <c r="K148" s="15"/>
      <c r="L148" s="203"/>
      <c r="M148" s="208"/>
      <c r="N148" s="209"/>
      <c r="O148" s="209"/>
      <c r="P148" s="209"/>
      <c r="Q148" s="209"/>
      <c r="R148" s="209"/>
      <c r="S148" s="209"/>
      <c r="T148" s="210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04" t="s">
        <v>152</v>
      </c>
      <c r="AU148" s="204" t="s">
        <v>81</v>
      </c>
      <c r="AV148" s="15" t="s">
        <v>150</v>
      </c>
      <c r="AW148" s="15" t="s">
        <v>34</v>
      </c>
      <c r="AX148" s="15" t="s">
        <v>79</v>
      </c>
      <c r="AY148" s="204" t="s">
        <v>143</v>
      </c>
    </row>
    <row r="149" s="2" customFormat="1">
      <c r="A149" s="38"/>
      <c r="B149" s="172"/>
      <c r="C149" s="211" t="s">
        <v>190</v>
      </c>
      <c r="D149" s="211" t="s">
        <v>532</v>
      </c>
      <c r="E149" s="212" t="s">
        <v>1038</v>
      </c>
      <c r="F149" s="213" t="s">
        <v>1039</v>
      </c>
      <c r="G149" s="214" t="s">
        <v>148</v>
      </c>
      <c r="H149" s="215">
        <v>83.259</v>
      </c>
      <c r="I149" s="216"/>
      <c r="J149" s="217">
        <f>ROUND(I149*H149,2)</f>
        <v>0</v>
      </c>
      <c r="K149" s="213" t="s">
        <v>149</v>
      </c>
      <c r="L149" s="218"/>
      <c r="M149" s="219" t="s">
        <v>3</v>
      </c>
      <c r="N149" s="220" t="s">
        <v>43</v>
      </c>
      <c r="O149" s="72"/>
      <c r="P149" s="182">
        <f>O149*H149</f>
        <v>0</v>
      </c>
      <c r="Q149" s="182">
        <v>0.084379999999999997</v>
      </c>
      <c r="R149" s="182">
        <f>Q149*H149</f>
        <v>7.0253944199999996</v>
      </c>
      <c r="S149" s="182">
        <v>0</v>
      </c>
      <c r="T149" s="18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84" t="s">
        <v>180</v>
      </c>
      <c r="AT149" s="184" t="s">
        <v>532</v>
      </c>
      <c r="AU149" s="184" t="s">
        <v>81</v>
      </c>
      <c r="AY149" s="19" t="s">
        <v>143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9" t="s">
        <v>79</v>
      </c>
      <c r="BK149" s="185">
        <f>ROUND(I149*H149,2)</f>
        <v>0</v>
      </c>
      <c r="BL149" s="19" t="s">
        <v>150</v>
      </c>
      <c r="BM149" s="184" t="s">
        <v>1040</v>
      </c>
    </row>
    <row r="150" s="13" customFormat="1">
      <c r="A150" s="13"/>
      <c r="B150" s="186"/>
      <c r="C150" s="13"/>
      <c r="D150" s="187" t="s">
        <v>152</v>
      </c>
      <c r="E150" s="13"/>
      <c r="F150" s="189" t="s">
        <v>1041</v>
      </c>
      <c r="G150" s="13"/>
      <c r="H150" s="190">
        <v>83.259</v>
      </c>
      <c r="I150" s="191"/>
      <c r="J150" s="13"/>
      <c r="K150" s="13"/>
      <c r="L150" s="186"/>
      <c r="M150" s="192"/>
      <c r="N150" s="193"/>
      <c r="O150" s="193"/>
      <c r="P150" s="193"/>
      <c r="Q150" s="193"/>
      <c r="R150" s="193"/>
      <c r="S150" s="193"/>
      <c r="T150" s="194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188" t="s">
        <v>152</v>
      </c>
      <c r="AU150" s="188" t="s">
        <v>81</v>
      </c>
      <c r="AV150" s="13" t="s">
        <v>81</v>
      </c>
      <c r="AW150" s="13" t="s">
        <v>4</v>
      </c>
      <c r="AX150" s="13" t="s">
        <v>79</v>
      </c>
      <c r="AY150" s="188" t="s">
        <v>143</v>
      </c>
    </row>
    <row r="151" s="12" customFormat="1" ht="22.8" customHeight="1">
      <c r="A151" s="12"/>
      <c r="B151" s="159"/>
      <c r="C151" s="12"/>
      <c r="D151" s="160" t="s">
        <v>71</v>
      </c>
      <c r="E151" s="170" t="s">
        <v>171</v>
      </c>
      <c r="F151" s="170" t="s">
        <v>217</v>
      </c>
      <c r="G151" s="12"/>
      <c r="H151" s="12"/>
      <c r="I151" s="162"/>
      <c r="J151" s="171">
        <f>BK151</f>
        <v>0</v>
      </c>
      <c r="K151" s="12"/>
      <c r="L151" s="159"/>
      <c r="M151" s="164"/>
      <c r="N151" s="165"/>
      <c r="O151" s="165"/>
      <c r="P151" s="166">
        <f>SUM(P152:P157)</f>
        <v>0</v>
      </c>
      <c r="Q151" s="165"/>
      <c r="R151" s="166">
        <f>SUM(R152:R157)</f>
        <v>10.32235</v>
      </c>
      <c r="S151" s="165"/>
      <c r="T151" s="167">
        <f>SUM(T152:T157)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60" t="s">
        <v>79</v>
      </c>
      <c r="AT151" s="168" t="s">
        <v>71</v>
      </c>
      <c r="AU151" s="168" t="s">
        <v>79</v>
      </c>
      <c r="AY151" s="160" t="s">
        <v>143</v>
      </c>
      <c r="BK151" s="169">
        <f>SUM(BK152:BK157)</f>
        <v>0</v>
      </c>
    </row>
    <row r="152" s="2" customFormat="1">
      <c r="A152" s="38"/>
      <c r="B152" s="172"/>
      <c r="C152" s="173" t="s">
        <v>195</v>
      </c>
      <c r="D152" s="173" t="s">
        <v>145</v>
      </c>
      <c r="E152" s="174" t="s">
        <v>1042</v>
      </c>
      <c r="F152" s="175" t="s">
        <v>1043</v>
      </c>
      <c r="G152" s="176" t="s">
        <v>148</v>
      </c>
      <c r="H152" s="177">
        <v>12.6</v>
      </c>
      <c r="I152" s="178"/>
      <c r="J152" s="179">
        <f>ROUND(I152*H152,2)</f>
        <v>0</v>
      </c>
      <c r="K152" s="175" t="s">
        <v>149</v>
      </c>
      <c r="L152" s="39"/>
      <c r="M152" s="180" t="s">
        <v>3</v>
      </c>
      <c r="N152" s="181" t="s">
        <v>43</v>
      </c>
      <c r="O152" s="72"/>
      <c r="P152" s="182">
        <f>O152*H152</f>
        <v>0</v>
      </c>
      <c r="Q152" s="182">
        <v>0.3674</v>
      </c>
      <c r="R152" s="182">
        <f>Q152*H152</f>
        <v>4.6292400000000002</v>
      </c>
      <c r="S152" s="182">
        <v>0</v>
      </c>
      <c r="T152" s="18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84" t="s">
        <v>150</v>
      </c>
      <c r="AT152" s="184" t="s">
        <v>145</v>
      </c>
      <c r="AU152" s="184" t="s">
        <v>81</v>
      </c>
      <c r="AY152" s="19" t="s">
        <v>143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9" t="s">
        <v>79</v>
      </c>
      <c r="BK152" s="185">
        <f>ROUND(I152*H152,2)</f>
        <v>0</v>
      </c>
      <c r="BL152" s="19" t="s">
        <v>150</v>
      </c>
      <c r="BM152" s="184" t="s">
        <v>1044</v>
      </c>
    </row>
    <row r="153" s="13" customFormat="1">
      <c r="A153" s="13"/>
      <c r="B153" s="186"/>
      <c r="C153" s="13"/>
      <c r="D153" s="187" t="s">
        <v>152</v>
      </c>
      <c r="E153" s="188" t="s">
        <v>3</v>
      </c>
      <c r="F153" s="189" t="s">
        <v>1045</v>
      </c>
      <c r="G153" s="13"/>
      <c r="H153" s="190">
        <v>12.6</v>
      </c>
      <c r="I153" s="191"/>
      <c r="J153" s="13"/>
      <c r="K153" s="13"/>
      <c r="L153" s="186"/>
      <c r="M153" s="192"/>
      <c r="N153" s="193"/>
      <c r="O153" s="193"/>
      <c r="P153" s="193"/>
      <c r="Q153" s="193"/>
      <c r="R153" s="193"/>
      <c r="S153" s="193"/>
      <c r="T153" s="194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188" t="s">
        <v>152</v>
      </c>
      <c r="AU153" s="188" t="s">
        <v>81</v>
      </c>
      <c r="AV153" s="13" t="s">
        <v>81</v>
      </c>
      <c r="AW153" s="13" t="s">
        <v>34</v>
      </c>
      <c r="AX153" s="13" t="s">
        <v>79</v>
      </c>
      <c r="AY153" s="188" t="s">
        <v>143</v>
      </c>
    </row>
    <row r="154" s="2" customFormat="1">
      <c r="A154" s="38"/>
      <c r="B154" s="172"/>
      <c r="C154" s="173" t="s">
        <v>201</v>
      </c>
      <c r="D154" s="173" t="s">
        <v>145</v>
      </c>
      <c r="E154" s="174" t="s">
        <v>1046</v>
      </c>
      <c r="F154" s="175" t="s">
        <v>1047</v>
      </c>
      <c r="G154" s="176" t="s">
        <v>148</v>
      </c>
      <c r="H154" s="177">
        <v>12.6</v>
      </c>
      <c r="I154" s="178"/>
      <c r="J154" s="179">
        <f>ROUND(I154*H154,2)</f>
        <v>0</v>
      </c>
      <c r="K154" s="175" t="s">
        <v>149</v>
      </c>
      <c r="L154" s="39"/>
      <c r="M154" s="180" t="s">
        <v>3</v>
      </c>
      <c r="N154" s="181" t="s">
        <v>43</v>
      </c>
      <c r="O154" s="72"/>
      <c r="P154" s="182">
        <f>O154*H154</f>
        <v>0</v>
      </c>
      <c r="Q154" s="182">
        <v>0.1837</v>
      </c>
      <c r="R154" s="182">
        <f>Q154*H154</f>
        <v>2.3146200000000001</v>
      </c>
      <c r="S154" s="182">
        <v>0</v>
      </c>
      <c r="T154" s="18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84" t="s">
        <v>150</v>
      </c>
      <c r="AT154" s="184" t="s">
        <v>145</v>
      </c>
      <c r="AU154" s="184" t="s">
        <v>81</v>
      </c>
      <c r="AY154" s="19" t="s">
        <v>143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9" t="s">
        <v>79</v>
      </c>
      <c r="BK154" s="185">
        <f>ROUND(I154*H154,2)</f>
        <v>0</v>
      </c>
      <c r="BL154" s="19" t="s">
        <v>150</v>
      </c>
      <c r="BM154" s="184" t="s">
        <v>1048</v>
      </c>
    </row>
    <row r="155" s="13" customFormat="1">
      <c r="A155" s="13"/>
      <c r="B155" s="186"/>
      <c r="C155" s="13"/>
      <c r="D155" s="187" t="s">
        <v>152</v>
      </c>
      <c r="E155" s="188" t="s">
        <v>3</v>
      </c>
      <c r="F155" s="189" t="s">
        <v>1045</v>
      </c>
      <c r="G155" s="13"/>
      <c r="H155" s="190">
        <v>12.6</v>
      </c>
      <c r="I155" s="191"/>
      <c r="J155" s="13"/>
      <c r="K155" s="13"/>
      <c r="L155" s="186"/>
      <c r="M155" s="192"/>
      <c r="N155" s="193"/>
      <c r="O155" s="193"/>
      <c r="P155" s="193"/>
      <c r="Q155" s="193"/>
      <c r="R155" s="193"/>
      <c r="S155" s="193"/>
      <c r="T155" s="194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188" t="s">
        <v>152</v>
      </c>
      <c r="AU155" s="188" t="s">
        <v>81</v>
      </c>
      <c r="AV155" s="13" t="s">
        <v>81</v>
      </c>
      <c r="AW155" s="13" t="s">
        <v>34</v>
      </c>
      <c r="AX155" s="13" t="s">
        <v>79</v>
      </c>
      <c r="AY155" s="188" t="s">
        <v>143</v>
      </c>
    </row>
    <row r="156" s="2" customFormat="1">
      <c r="A156" s="38"/>
      <c r="B156" s="172"/>
      <c r="C156" s="173" t="s">
        <v>207</v>
      </c>
      <c r="D156" s="173" t="s">
        <v>145</v>
      </c>
      <c r="E156" s="174" t="s">
        <v>1049</v>
      </c>
      <c r="F156" s="175" t="s">
        <v>1050</v>
      </c>
      <c r="G156" s="176" t="s">
        <v>286</v>
      </c>
      <c r="H156" s="177">
        <v>26.199999999999999</v>
      </c>
      <c r="I156" s="178"/>
      <c r="J156" s="179">
        <f>ROUND(I156*H156,2)</f>
        <v>0</v>
      </c>
      <c r="K156" s="175" t="s">
        <v>149</v>
      </c>
      <c r="L156" s="39"/>
      <c r="M156" s="180" t="s">
        <v>3</v>
      </c>
      <c r="N156" s="181" t="s">
        <v>43</v>
      </c>
      <c r="O156" s="72"/>
      <c r="P156" s="182">
        <f>O156*H156</f>
        <v>0</v>
      </c>
      <c r="Q156" s="182">
        <v>0.12895000000000001</v>
      </c>
      <c r="R156" s="182">
        <f>Q156*H156</f>
        <v>3.3784900000000002</v>
      </c>
      <c r="S156" s="182">
        <v>0</v>
      </c>
      <c r="T156" s="18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84" t="s">
        <v>150</v>
      </c>
      <c r="AT156" s="184" t="s">
        <v>145</v>
      </c>
      <c r="AU156" s="184" t="s">
        <v>81</v>
      </c>
      <c r="AY156" s="19" t="s">
        <v>143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9" t="s">
        <v>79</v>
      </c>
      <c r="BK156" s="185">
        <f>ROUND(I156*H156,2)</f>
        <v>0</v>
      </c>
      <c r="BL156" s="19" t="s">
        <v>150</v>
      </c>
      <c r="BM156" s="184" t="s">
        <v>1051</v>
      </c>
    </row>
    <row r="157" s="13" customFormat="1">
      <c r="A157" s="13"/>
      <c r="B157" s="186"/>
      <c r="C157" s="13"/>
      <c r="D157" s="187" t="s">
        <v>152</v>
      </c>
      <c r="E157" s="188" t="s">
        <v>3</v>
      </c>
      <c r="F157" s="189" t="s">
        <v>1052</v>
      </c>
      <c r="G157" s="13"/>
      <c r="H157" s="190">
        <v>26.199999999999999</v>
      </c>
      <c r="I157" s="191"/>
      <c r="J157" s="13"/>
      <c r="K157" s="13"/>
      <c r="L157" s="186"/>
      <c r="M157" s="192"/>
      <c r="N157" s="193"/>
      <c r="O157" s="193"/>
      <c r="P157" s="193"/>
      <c r="Q157" s="193"/>
      <c r="R157" s="193"/>
      <c r="S157" s="193"/>
      <c r="T157" s="194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188" t="s">
        <v>152</v>
      </c>
      <c r="AU157" s="188" t="s">
        <v>81</v>
      </c>
      <c r="AV157" s="13" t="s">
        <v>81</v>
      </c>
      <c r="AW157" s="13" t="s">
        <v>34</v>
      </c>
      <c r="AX157" s="13" t="s">
        <v>79</v>
      </c>
      <c r="AY157" s="188" t="s">
        <v>143</v>
      </c>
    </row>
    <row r="158" s="12" customFormat="1" ht="22.8" customHeight="1">
      <c r="A158" s="12"/>
      <c r="B158" s="159"/>
      <c r="C158" s="12"/>
      <c r="D158" s="160" t="s">
        <v>71</v>
      </c>
      <c r="E158" s="170" t="s">
        <v>184</v>
      </c>
      <c r="F158" s="170" t="s">
        <v>373</v>
      </c>
      <c r="G158" s="12"/>
      <c r="H158" s="12"/>
      <c r="I158" s="162"/>
      <c r="J158" s="171">
        <f>BK158</f>
        <v>0</v>
      </c>
      <c r="K158" s="12"/>
      <c r="L158" s="159"/>
      <c r="M158" s="164"/>
      <c r="N158" s="165"/>
      <c r="O158" s="165"/>
      <c r="P158" s="166">
        <f>SUM(P159:P162)</f>
        <v>0</v>
      </c>
      <c r="Q158" s="165"/>
      <c r="R158" s="166">
        <f>SUM(R159:R162)</f>
        <v>8.1658500000000007</v>
      </c>
      <c r="S158" s="165"/>
      <c r="T158" s="167">
        <f>SUM(T159:T162)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160" t="s">
        <v>79</v>
      </c>
      <c r="AT158" s="168" t="s">
        <v>71</v>
      </c>
      <c r="AU158" s="168" t="s">
        <v>79</v>
      </c>
      <c r="AY158" s="160" t="s">
        <v>143</v>
      </c>
      <c r="BK158" s="169">
        <f>SUM(BK159:BK162)</f>
        <v>0</v>
      </c>
    </row>
    <row r="159" s="2" customFormat="1">
      <c r="A159" s="38"/>
      <c r="B159" s="172"/>
      <c r="C159" s="173" t="s">
        <v>212</v>
      </c>
      <c r="D159" s="173" t="s">
        <v>145</v>
      </c>
      <c r="E159" s="174" t="s">
        <v>1053</v>
      </c>
      <c r="F159" s="175" t="s">
        <v>1054</v>
      </c>
      <c r="G159" s="176" t="s">
        <v>286</v>
      </c>
      <c r="H159" s="177">
        <v>46.200000000000003</v>
      </c>
      <c r="I159" s="178"/>
      <c r="J159" s="179">
        <f>ROUND(I159*H159,2)</f>
        <v>0</v>
      </c>
      <c r="K159" s="175" t="s">
        <v>149</v>
      </c>
      <c r="L159" s="39"/>
      <c r="M159" s="180" t="s">
        <v>3</v>
      </c>
      <c r="N159" s="181" t="s">
        <v>43</v>
      </c>
      <c r="O159" s="72"/>
      <c r="P159" s="182">
        <f>O159*H159</f>
        <v>0</v>
      </c>
      <c r="Q159" s="182">
        <v>0.1295</v>
      </c>
      <c r="R159" s="182">
        <f>Q159*H159</f>
        <v>5.9829000000000008</v>
      </c>
      <c r="S159" s="182">
        <v>0</v>
      </c>
      <c r="T159" s="18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84" t="s">
        <v>150</v>
      </c>
      <c r="AT159" s="184" t="s">
        <v>145</v>
      </c>
      <c r="AU159" s="184" t="s">
        <v>81</v>
      </c>
      <c r="AY159" s="19" t="s">
        <v>143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9" t="s">
        <v>79</v>
      </c>
      <c r="BK159" s="185">
        <f>ROUND(I159*H159,2)</f>
        <v>0</v>
      </c>
      <c r="BL159" s="19" t="s">
        <v>150</v>
      </c>
      <c r="BM159" s="184" t="s">
        <v>1055</v>
      </c>
    </row>
    <row r="160" s="13" customFormat="1">
      <c r="A160" s="13"/>
      <c r="B160" s="186"/>
      <c r="C160" s="13"/>
      <c r="D160" s="187" t="s">
        <v>152</v>
      </c>
      <c r="E160" s="188" t="s">
        <v>3</v>
      </c>
      <c r="F160" s="189" t="s">
        <v>1056</v>
      </c>
      <c r="G160" s="13"/>
      <c r="H160" s="190">
        <v>46.200000000000003</v>
      </c>
      <c r="I160" s="191"/>
      <c r="J160" s="13"/>
      <c r="K160" s="13"/>
      <c r="L160" s="186"/>
      <c r="M160" s="192"/>
      <c r="N160" s="193"/>
      <c r="O160" s="193"/>
      <c r="P160" s="193"/>
      <c r="Q160" s="193"/>
      <c r="R160" s="193"/>
      <c r="S160" s="193"/>
      <c r="T160" s="194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188" t="s">
        <v>152</v>
      </c>
      <c r="AU160" s="188" t="s">
        <v>81</v>
      </c>
      <c r="AV160" s="13" t="s">
        <v>81</v>
      </c>
      <c r="AW160" s="13" t="s">
        <v>34</v>
      </c>
      <c r="AX160" s="13" t="s">
        <v>79</v>
      </c>
      <c r="AY160" s="188" t="s">
        <v>143</v>
      </c>
    </row>
    <row r="161" s="2" customFormat="1" ht="16.5" customHeight="1">
      <c r="A161" s="38"/>
      <c r="B161" s="172"/>
      <c r="C161" s="211" t="s">
        <v>9</v>
      </c>
      <c r="D161" s="211" t="s">
        <v>532</v>
      </c>
      <c r="E161" s="212" t="s">
        <v>1057</v>
      </c>
      <c r="F161" s="213" t="s">
        <v>1058</v>
      </c>
      <c r="G161" s="214" t="s">
        <v>286</v>
      </c>
      <c r="H161" s="215">
        <v>48.509999999999998</v>
      </c>
      <c r="I161" s="216"/>
      <c r="J161" s="217">
        <f>ROUND(I161*H161,2)</f>
        <v>0</v>
      </c>
      <c r="K161" s="213" t="s">
        <v>149</v>
      </c>
      <c r="L161" s="218"/>
      <c r="M161" s="219" t="s">
        <v>3</v>
      </c>
      <c r="N161" s="220" t="s">
        <v>43</v>
      </c>
      <c r="O161" s="72"/>
      <c r="P161" s="182">
        <f>O161*H161</f>
        <v>0</v>
      </c>
      <c r="Q161" s="182">
        <v>0.044999999999999998</v>
      </c>
      <c r="R161" s="182">
        <f>Q161*H161</f>
        <v>2.1829499999999999</v>
      </c>
      <c r="S161" s="182">
        <v>0</v>
      </c>
      <c r="T161" s="18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84" t="s">
        <v>180</v>
      </c>
      <c r="AT161" s="184" t="s">
        <v>532</v>
      </c>
      <c r="AU161" s="184" t="s">
        <v>81</v>
      </c>
      <c r="AY161" s="19" t="s">
        <v>143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9" t="s">
        <v>79</v>
      </c>
      <c r="BK161" s="185">
        <f>ROUND(I161*H161,2)</f>
        <v>0</v>
      </c>
      <c r="BL161" s="19" t="s">
        <v>150</v>
      </c>
      <c r="BM161" s="184" t="s">
        <v>1059</v>
      </c>
    </row>
    <row r="162" s="13" customFormat="1">
      <c r="A162" s="13"/>
      <c r="B162" s="186"/>
      <c r="C162" s="13"/>
      <c r="D162" s="187" t="s">
        <v>152</v>
      </c>
      <c r="E162" s="13"/>
      <c r="F162" s="189" t="s">
        <v>1060</v>
      </c>
      <c r="G162" s="13"/>
      <c r="H162" s="190">
        <v>48.509999999999998</v>
      </c>
      <c r="I162" s="191"/>
      <c r="J162" s="13"/>
      <c r="K162" s="13"/>
      <c r="L162" s="186"/>
      <c r="M162" s="192"/>
      <c r="N162" s="193"/>
      <c r="O162" s="193"/>
      <c r="P162" s="193"/>
      <c r="Q162" s="193"/>
      <c r="R162" s="193"/>
      <c r="S162" s="193"/>
      <c r="T162" s="194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188" t="s">
        <v>152</v>
      </c>
      <c r="AU162" s="188" t="s">
        <v>81</v>
      </c>
      <c r="AV162" s="13" t="s">
        <v>81</v>
      </c>
      <c r="AW162" s="13" t="s">
        <v>4</v>
      </c>
      <c r="AX162" s="13" t="s">
        <v>79</v>
      </c>
      <c r="AY162" s="188" t="s">
        <v>143</v>
      </c>
    </row>
    <row r="163" s="12" customFormat="1" ht="22.8" customHeight="1">
      <c r="A163" s="12"/>
      <c r="B163" s="159"/>
      <c r="C163" s="12"/>
      <c r="D163" s="160" t="s">
        <v>71</v>
      </c>
      <c r="E163" s="170" t="s">
        <v>517</v>
      </c>
      <c r="F163" s="170" t="s">
        <v>518</v>
      </c>
      <c r="G163" s="12"/>
      <c r="H163" s="12"/>
      <c r="I163" s="162"/>
      <c r="J163" s="171">
        <f>BK163</f>
        <v>0</v>
      </c>
      <c r="K163" s="12"/>
      <c r="L163" s="159"/>
      <c r="M163" s="164"/>
      <c r="N163" s="165"/>
      <c r="O163" s="165"/>
      <c r="P163" s="166">
        <f>P164</f>
        <v>0</v>
      </c>
      <c r="Q163" s="165"/>
      <c r="R163" s="166">
        <f>R164</f>
        <v>0</v>
      </c>
      <c r="S163" s="165"/>
      <c r="T163" s="167">
        <f>T164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160" t="s">
        <v>79</v>
      </c>
      <c r="AT163" s="168" t="s">
        <v>71</v>
      </c>
      <c r="AU163" s="168" t="s">
        <v>79</v>
      </c>
      <c r="AY163" s="160" t="s">
        <v>143</v>
      </c>
      <c r="BK163" s="169">
        <f>BK164</f>
        <v>0</v>
      </c>
    </row>
    <row r="164" s="2" customFormat="1">
      <c r="A164" s="38"/>
      <c r="B164" s="172"/>
      <c r="C164" s="173" t="s">
        <v>222</v>
      </c>
      <c r="D164" s="173" t="s">
        <v>145</v>
      </c>
      <c r="E164" s="174" t="s">
        <v>1061</v>
      </c>
      <c r="F164" s="175" t="s">
        <v>1062</v>
      </c>
      <c r="G164" s="176" t="s">
        <v>355</v>
      </c>
      <c r="H164" s="177">
        <v>33.159999999999997</v>
      </c>
      <c r="I164" s="178"/>
      <c r="J164" s="179">
        <f>ROUND(I164*H164,2)</f>
        <v>0</v>
      </c>
      <c r="K164" s="175" t="s">
        <v>149</v>
      </c>
      <c r="L164" s="39"/>
      <c r="M164" s="224" t="s">
        <v>3</v>
      </c>
      <c r="N164" s="225" t="s">
        <v>43</v>
      </c>
      <c r="O164" s="226"/>
      <c r="P164" s="227">
        <f>O164*H164</f>
        <v>0</v>
      </c>
      <c r="Q164" s="227">
        <v>0</v>
      </c>
      <c r="R164" s="227">
        <f>Q164*H164</f>
        <v>0</v>
      </c>
      <c r="S164" s="227">
        <v>0</v>
      </c>
      <c r="T164" s="228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84" t="s">
        <v>150</v>
      </c>
      <c r="AT164" s="184" t="s">
        <v>145</v>
      </c>
      <c r="AU164" s="184" t="s">
        <v>81</v>
      </c>
      <c r="AY164" s="19" t="s">
        <v>143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9" t="s">
        <v>79</v>
      </c>
      <c r="BK164" s="185">
        <f>ROUND(I164*H164,2)</f>
        <v>0</v>
      </c>
      <c r="BL164" s="19" t="s">
        <v>150</v>
      </c>
      <c r="BM164" s="184" t="s">
        <v>1063</v>
      </c>
    </row>
    <row r="165" s="2" customFormat="1" ht="6.96" customHeight="1">
      <c r="A165" s="38"/>
      <c r="B165" s="55"/>
      <c r="C165" s="56"/>
      <c r="D165" s="56"/>
      <c r="E165" s="56"/>
      <c r="F165" s="56"/>
      <c r="G165" s="56"/>
      <c r="H165" s="56"/>
      <c r="I165" s="56"/>
      <c r="J165" s="56"/>
      <c r="K165" s="56"/>
      <c r="L165" s="39"/>
      <c r="M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</row>
  </sheetData>
  <autoFilter ref="C90:K164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79:H79"/>
    <mergeCell ref="E81:H81"/>
    <mergeCell ref="E83:H8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90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="1" customFormat="1" ht="24.96" customHeight="1">
      <c r="B4" s="22"/>
      <c r="D4" s="23" t="s">
        <v>97</v>
      </c>
      <c r="L4" s="22"/>
      <c r="M4" s="122" t="s">
        <v>11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17</v>
      </c>
      <c r="L6" s="22"/>
    </row>
    <row r="7" s="1" customFormat="1" ht="16.5" customHeight="1">
      <c r="B7" s="22"/>
      <c r="E7" s="123" t="str">
        <f>'Rekapitulace stavby'!K6</f>
        <v>Stavební úpravy stavby na p.č.st.5 Bežerovice</v>
      </c>
      <c r="F7" s="32"/>
      <c r="G7" s="32"/>
      <c r="H7" s="32"/>
      <c r="L7" s="22"/>
    </row>
    <row r="8" s="2" customFormat="1" ht="12" customHeight="1">
      <c r="A8" s="38"/>
      <c r="B8" s="39"/>
      <c r="C8" s="38"/>
      <c r="D8" s="32" t="s">
        <v>98</v>
      </c>
      <c r="E8" s="38"/>
      <c r="F8" s="38"/>
      <c r="G8" s="38"/>
      <c r="H8" s="38"/>
      <c r="I8" s="38"/>
      <c r="J8" s="38"/>
      <c r="K8" s="38"/>
      <c r="L8" s="12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39"/>
      <c r="C9" s="38"/>
      <c r="D9" s="38"/>
      <c r="E9" s="62" t="s">
        <v>1064</v>
      </c>
      <c r="F9" s="38"/>
      <c r="G9" s="38"/>
      <c r="H9" s="38"/>
      <c r="I9" s="38"/>
      <c r="J9" s="38"/>
      <c r="K9" s="38"/>
      <c r="L9" s="12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2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21</v>
      </c>
      <c r="J11" s="27" t="s">
        <v>3</v>
      </c>
      <c r="K11" s="38"/>
      <c r="L11" s="12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22</v>
      </c>
      <c r="E12" s="38"/>
      <c r="F12" s="27" t="s">
        <v>23</v>
      </c>
      <c r="G12" s="38"/>
      <c r="H12" s="38"/>
      <c r="I12" s="32" t="s">
        <v>24</v>
      </c>
      <c r="J12" s="64" t="str">
        <f>'Rekapitulace stavby'!AN8</f>
        <v>10. 6. 2021</v>
      </c>
      <c r="K12" s="38"/>
      <c r="L12" s="12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2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26</v>
      </c>
      <c r="E14" s="38"/>
      <c r="F14" s="38"/>
      <c r="G14" s="38"/>
      <c r="H14" s="38"/>
      <c r="I14" s="32" t="s">
        <v>27</v>
      </c>
      <c r="J14" s="27" t="str">
        <f>IF('Rekapitulace stavby'!AN10="","",'Rekapitulace stavby'!AN10)</f>
        <v/>
      </c>
      <c r="K14" s="38"/>
      <c r="L14" s="12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29</v>
      </c>
      <c r="J15" s="27" t="str">
        <f>IF('Rekapitulace stavby'!AN11="","",'Rekapitulace stavby'!AN11)</f>
        <v/>
      </c>
      <c r="K15" s="38"/>
      <c r="L15" s="12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2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30</v>
      </c>
      <c r="E17" s="38"/>
      <c r="F17" s="38"/>
      <c r="G17" s="38"/>
      <c r="H17" s="38"/>
      <c r="I17" s="32" t="s">
        <v>27</v>
      </c>
      <c r="J17" s="33" t="str">
        <f>'Rekapitulace stavby'!AN13</f>
        <v>Vyplň údaj</v>
      </c>
      <c r="K17" s="38"/>
      <c r="L17" s="12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29</v>
      </c>
      <c r="J18" s="33" t="str">
        <f>'Rekapitulace stavby'!AN14</f>
        <v>Vyplň údaj</v>
      </c>
      <c r="K18" s="38"/>
      <c r="L18" s="12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2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32</v>
      </c>
      <c r="E20" s="38"/>
      <c r="F20" s="38"/>
      <c r="G20" s="38"/>
      <c r="H20" s="38"/>
      <c r="I20" s="32" t="s">
        <v>27</v>
      </c>
      <c r="J20" s="27" t="s">
        <v>3</v>
      </c>
      <c r="K20" s="38"/>
      <c r="L20" s="12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">
        <v>33</v>
      </c>
      <c r="F21" s="38"/>
      <c r="G21" s="38"/>
      <c r="H21" s="38"/>
      <c r="I21" s="32" t="s">
        <v>29</v>
      </c>
      <c r="J21" s="27" t="s">
        <v>3</v>
      </c>
      <c r="K21" s="38"/>
      <c r="L21" s="12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2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35</v>
      </c>
      <c r="E23" s="38"/>
      <c r="F23" s="38"/>
      <c r="G23" s="38"/>
      <c r="H23" s="38"/>
      <c r="I23" s="32" t="s">
        <v>27</v>
      </c>
      <c r="J23" s="27" t="str">
        <f>IF('Rekapitulace stavby'!AN19="","",'Rekapitulace stavby'!AN19)</f>
        <v/>
      </c>
      <c r="K23" s="38"/>
      <c r="L23" s="12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29</v>
      </c>
      <c r="J24" s="27" t="str">
        <f>IF('Rekapitulace stavby'!AN20="","",'Rekapitulace stavby'!AN20)</f>
        <v/>
      </c>
      <c r="K24" s="38"/>
      <c r="L24" s="12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2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36</v>
      </c>
      <c r="E26" s="38"/>
      <c r="F26" s="38"/>
      <c r="G26" s="38"/>
      <c r="H26" s="38"/>
      <c r="I26" s="38"/>
      <c r="J26" s="38"/>
      <c r="K26" s="38"/>
      <c r="L26" s="12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71.25" customHeight="1">
      <c r="A27" s="125"/>
      <c r="B27" s="126"/>
      <c r="C27" s="125"/>
      <c r="D27" s="125"/>
      <c r="E27" s="36" t="s">
        <v>37</v>
      </c>
      <c r="F27" s="36"/>
      <c r="G27" s="36"/>
      <c r="H27" s="36"/>
      <c r="I27" s="125"/>
      <c r="J27" s="125"/>
      <c r="K27" s="125"/>
      <c r="L27" s="127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2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2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28" t="s">
        <v>38</v>
      </c>
      <c r="E30" s="38"/>
      <c r="F30" s="38"/>
      <c r="G30" s="38"/>
      <c r="H30" s="38"/>
      <c r="I30" s="38"/>
      <c r="J30" s="90">
        <f>ROUND(J88, 2)</f>
        <v>0</v>
      </c>
      <c r="K30" s="38"/>
      <c r="L30" s="12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2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40</v>
      </c>
      <c r="G32" s="38"/>
      <c r="H32" s="38"/>
      <c r="I32" s="43" t="s">
        <v>39</v>
      </c>
      <c r="J32" s="43" t="s">
        <v>41</v>
      </c>
      <c r="K32" s="38"/>
      <c r="L32" s="12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29" t="s">
        <v>42</v>
      </c>
      <c r="E33" s="32" t="s">
        <v>43</v>
      </c>
      <c r="F33" s="130">
        <f>ROUND((SUM(BE88:BE183)),  2)</f>
        <v>0</v>
      </c>
      <c r="G33" s="38"/>
      <c r="H33" s="38"/>
      <c r="I33" s="131">
        <v>0.20999999999999999</v>
      </c>
      <c r="J33" s="130">
        <f>ROUND(((SUM(BE88:BE183))*I33),  2)</f>
        <v>0</v>
      </c>
      <c r="K33" s="38"/>
      <c r="L33" s="12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44</v>
      </c>
      <c r="F34" s="130">
        <f>ROUND((SUM(BF88:BF183)),  2)</f>
        <v>0</v>
      </c>
      <c r="G34" s="38"/>
      <c r="H34" s="38"/>
      <c r="I34" s="131">
        <v>0.14999999999999999</v>
      </c>
      <c r="J34" s="130">
        <f>ROUND(((SUM(BF88:BF183))*I34),  2)</f>
        <v>0</v>
      </c>
      <c r="K34" s="38"/>
      <c r="L34" s="12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45</v>
      </c>
      <c r="F35" s="130">
        <f>ROUND((SUM(BG88:BG183)),  2)</f>
        <v>0</v>
      </c>
      <c r="G35" s="38"/>
      <c r="H35" s="38"/>
      <c r="I35" s="131">
        <v>0.20999999999999999</v>
      </c>
      <c r="J35" s="130">
        <f>0</f>
        <v>0</v>
      </c>
      <c r="K35" s="38"/>
      <c r="L35" s="12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46</v>
      </c>
      <c r="F36" s="130">
        <f>ROUND((SUM(BH88:BH183)),  2)</f>
        <v>0</v>
      </c>
      <c r="G36" s="38"/>
      <c r="H36" s="38"/>
      <c r="I36" s="131">
        <v>0.14999999999999999</v>
      </c>
      <c r="J36" s="130">
        <f>0</f>
        <v>0</v>
      </c>
      <c r="K36" s="38"/>
      <c r="L36" s="12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47</v>
      </c>
      <c r="F37" s="130">
        <f>ROUND((SUM(BI88:BI183)),  2)</f>
        <v>0</v>
      </c>
      <c r="G37" s="38"/>
      <c r="H37" s="38"/>
      <c r="I37" s="131">
        <v>0</v>
      </c>
      <c r="J37" s="130">
        <f>0</f>
        <v>0</v>
      </c>
      <c r="K37" s="38"/>
      <c r="L37" s="12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2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32"/>
      <c r="D39" s="133" t="s">
        <v>48</v>
      </c>
      <c r="E39" s="76"/>
      <c r="F39" s="76"/>
      <c r="G39" s="134" t="s">
        <v>49</v>
      </c>
      <c r="H39" s="135" t="s">
        <v>50</v>
      </c>
      <c r="I39" s="76"/>
      <c r="J39" s="136">
        <f>SUM(J30:J37)</f>
        <v>0</v>
      </c>
      <c r="K39" s="137"/>
      <c r="L39" s="12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2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2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102</v>
      </c>
      <c r="D45" s="38"/>
      <c r="E45" s="38"/>
      <c r="F45" s="38"/>
      <c r="G45" s="38"/>
      <c r="H45" s="38"/>
      <c r="I45" s="38"/>
      <c r="J45" s="38"/>
      <c r="K45" s="38"/>
      <c r="L45" s="12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2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2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38"/>
      <c r="D48" s="38"/>
      <c r="E48" s="123" t="str">
        <f>E7</f>
        <v>Stavební úpravy stavby na p.č.st.5 Bežerovice</v>
      </c>
      <c r="F48" s="32"/>
      <c r="G48" s="32"/>
      <c r="H48" s="32"/>
      <c r="I48" s="38"/>
      <c r="J48" s="38"/>
      <c r="K48" s="38"/>
      <c r="L48" s="12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98</v>
      </c>
      <c r="D49" s="38"/>
      <c r="E49" s="38"/>
      <c r="F49" s="38"/>
      <c r="G49" s="38"/>
      <c r="H49" s="38"/>
      <c r="I49" s="38"/>
      <c r="J49" s="38"/>
      <c r="K49" s="38"/>
      <c r="L49" s="12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38"/>
      <c r="D50" s="38"/>
      <c r="E50" s="62" t="str">
        <f>E9</f>
        <v>02 - zdravotechnické instalace, plynovod, vzduchotechnika</v>
      </c>
      <c r="F50" s="38"/>
      <c r="G50" s="38"/>
      <c r="H50" s="38"/>
      <c r="I50" s="38"/>
      <c r="J50" s="38"/>
      <c r="K50" s="38"/>
      <c r="L50" s="12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2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22</v>
      </c>
      <c r="D52" s="38"/>
      <c r="E52" s="38"/>
      <c r="F52" s="27" t="str">
        <f>F12</f>
        <v>Bežerovice</v>
      </c>
      <c r="G52" s="38"/>
      <c r="H52" s="38"/>
      <c r="I52" s="32" t="s">
        <v>24</v>
      </c>
      <c r="J52" s="64" t="str">
        <f>IF(J12="","",J12)</f>
        <v>10. 6. 2021</v>
      </c>
      <c r="K52" s="38"/>
      <c r="L52" s="12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2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25.65" customHeight="1">
      <c r="A54" s="38"/>
      <c r="B54" s="39"/>
      <c r="C54" s="32" t="s">
        <v>26</v>
      </c>
      <c r="D54" s="38"/>
      <c r="E54" s="38"/>
      <c r="F54" s="27" t="str">
        <f>E15</f>
        <v xml:space="preserve"> </v>
      </c>
      <c r="G54" s="38"/>
      <c r="H54" s="38"/>
      <c r="I54" s="32" t="s">
        <v>32</v>
      </c>
      <c r="J54" s="36" t="str">
        <f>E21</f>
        <v>Ing.Marie Buzková, Kunžak</v>
      </c>
      <c r="K54" s="38"/>
      <c r="L54" s="12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30</v>
      </c>
      <c r="D55" s="38"/>
      <c r="E55" s="38"/>
      <c r="F55" s="27" t="str">
        <f>IF(E18="","",E18)</f>
        <v>Vyplň údaj</v>
      </c>
      <c r="G55" s="38"/>
      <c r="H55" s="38"/>
      <c r="I55" s="32" t="s">
        <v>35</v>
      </c>
      <c r="J55" s="36" t="str">
        <f>E24</f>
        <v xml:space="preserve"> </v>
      </c>
      <c r="K55" s="38"/>
      <c r="L55" s="12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2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38" t="s">
        <v>103</v>
      </c>
      <c r="D57" s="132"/>
      <c r="E57" s="132"/>
      <c r="F57" s="132"/>
      <c r="G57" s="132"/>
      <c r="H57" s="132"/>
      <c r="I57" s="132"/>
      <c r="J57" s="139" t="s">
        <v>104</v>
      </c>
      <c r="K57" s="132"/>
      <c r="L57" s="12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2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40" t="s">
        <v>70</v>
      </c>
      <c r="D59" s="38"/>
      <c r="E59" s="38"/>
      <c r="F59" s="38"/>
      <c r="G59" s="38"/>
      <c r="H59" s="38"/>
      <c r="I59" s="38"/>
      <c r="J59" s="90">
        <f>J88</f>
        <v>0</v>
      </c>
      <c r="K59" s="38"/>
      <c r="L59" s="12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105</v>
      </c>
    </row>
    <row r="60" s="9" customFormat="1" ht="24.96" customHeight="1">
      <c r="A60" s="9"/>
      <c r="B60" s="141"/>
      <c r="C60" s="9"/>
      <c r="D60" s="142" t="s">
        <v>1065</v>
      </c>
      <c r="E60" s="143"/>
      <c r="F60" s="143"/>
      <c r="G60" s="143"/>
      <c r="H60" s="143"/>
      <c r="I60" s="143"/>
      <c r="J60" s="144">
        <f>J89</f>
        <v>0</v>
      </c>
      <c r="K60" s="9"/>
      <c r="L60" s="14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45"/>
      <c r="C61" s="10"/>
      <c r="D61" s="146" t="s">
        <v>1066</v>
      </c>
      <c r="E61" s="147"/>
      <c r="F61" s="147"/>
      <c r="G61" s="147"/>
      <c r="H61" s="147"/>
      <c r="I61" s="147"/>
      <c r="J61" s="148">
        <f>J90</f>
        <v>0</v>
      </c>
      <c r="K61" s="10"/>
      <c r="L61" s="14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9" customFormat="1" ht="24.96" customHeight="1">
      <c r="A62" s="9"/>
      <c r="B62" s="141"/>
      <c r="C62" s="9"/>
      <c r="D62" s="142" t="s">
        <v>1067</v>
      </c>
      <c r="E62" s="143"/>
      <c r="F62" s="143"/>
      <c r="G62" s="143"/>
      <c r="H62" s="143"/>
      <c r="I62" s="143"/>
      <c r="J62" s="144">
        <f>J93</f>
        <v>0</v>
      </c>
      <c r="K62" s="9"/>
      <c r="L62" s="14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10" customFormat="1" ht="19.92" customHeight="1">
      <c r="A63" s="10"/>
      <c r="B63" s="145"/>
      <c r="C63" s="10"/>
      <c r="D63" s="146" t="s">
        <v>1068</v>
      </c>
      <c r="E63" s="147"/>
      <c r="F63" s="147"/>
      <c r="G63" s="147"/>
      <c r="H63" s="147"/>
      <c r="I63" s="147"/>
      <c r="J63" s="148">
        <f>J94</f>
        <v>0</v>
      </c>
      <c r="K63" s="10"/>
      <c r="L63" s="14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10" customFormat="1" ht="19.92" customHeight="1">
      <c r="A64" s="10"/>
      <c r="B64" s="145"/>
      <c r="C64" s="10"/>
      <c r="D64" s="146" t="s">
        <v>1069</v>
      </c>
      <c r="E64" s="147"/>
      <c r="F64" s="147"/>
      <c r="G64" s="147"/>
      <c r="H64" s="147"/>
      <c r="I64" s="147"/>
      <c r="J64" s="148">
        <f>J108</f>
        <v>0</v>
      </c>
      <c r="K64" s="10"/>
      <c r="L64" s="145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="10" customFormat="1" ht="19.92" customHeight="1">
      <c r="A65" s="10"/>
      <c r="B65" s="145"/>
      <c r="C65" s="10"/>
      <c r="D65" s="146" t="s">
        <v>1070</v>
      </c>
      <c r="E65" s="147"/>
      <c r="F65" s="147"/>
      <c r="G65" s="147"/>
      <c r="H65" s="147"/>
      <c r="I65" s="147"/>
      <c r="J65" s="148">
        <f>J129</f>
        <v>0</v>
      </c>
      <c r="K65" s="10"/>
      <c r="L65" s="145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="10" customFormat="1" ht="19.92" customHeight="1">
      <c r="A66" s="10"/>
      <c r="B66" s="145"/>
      <c r="C66" s="10"/>
      <c r="D66" s="146" t="s">
        <v>1071</v>
      </c>
      <c r="E66" s="147"/>
      <c r="F66" s="147"/>
      <c r="G66" s="147"/>
      <c r="H66" s="147"/>
      <c r="I66" s="147"/>
      <c r="J66" s="148">
        <f>J147</f>
        <v>0</v>
      </c>
      <c r="K66" s="10"/>
      <c r="L66" s="145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="10" customFormat="1" ht="19.92" customHeight="1">
      <c r="A67" s="10"/>
      <c r="B67" s="145"/>
      <c r="C67" s="10"/>
      <c r="D67" s="146" t="s">
        <v>1072</v>
      </c>
      <c r="E67" s="147"/>
      <c r="F67" s="147"/>
      <c r="G67" s="147"/>
      <c r="H67" s="147"/>
      <c r="I67" s="147"/>
      <c r="J67" s="148">
        <f>J165</f>
        <v>0</v>
      </c>
      <c r="K67" s="10"/>
      <c r="L67" s="145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="10" customFormat="1" ht="19.92" customHeight="1">
      <c r="A68" s="10"/>
      <c r="B68" s="145"/>
      <c r="C68" s="10"/>
      <c r="D68" s="146" t="s">
        <v>1073</v>
      </c>
      <c r="E68" s="147"/>
      <c r="F68" s="147"/>
      <c r="G68" s="147"/>
      <c r="H68" s="147"/>
      <c r="I68" s="147"/>
      <c r="J68" s="148">
        <f>J167</f>
        <v>0</v>
      </c>
      <c r="K68" s="10"/>
      <c r="L68" s="145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="2" customFormat="1" ht="21.84" customHeight="1">
      <c r="A69" s="38"/>
      <c r="B69" s="39"/>
      <c r="C69" s="38"/>
      <c r="D69" s="38"/>
      <c r="E69" s="38"/>
      <c r="F69" s="38"/>
      <c r="G69" s="38"/>
      <c r="H69" s="38"/>
      <c r="I69" s="38"/>
      <c r="J69" s="38"/>
      <c r="K69" s="38"/>
      <c r="L69" s="12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="2" customFormat="1" ht="6.96" customHeight="1">
      <c r="A70" s="38"/>
      <c r="B70" s="55"/>
      <c r="C70" s="56"/>
      <c r="D70" s="56"/>
      <c r="E70" s="56"/>
      <c r="F70" s="56"/>
      <c r="G70" s="56"/>
      <c r="H70" s="56"/>
      <c r="I70" s="56"/>
      <c r="J70" s="56"/>
      <c r="K70" s="56"/>
      <c r="L70" s="12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4" s="2" customFormat="1" ht="6.96" customHeight="1">
      <c r="A74" s="38"/>
      <c r="B74" s="57"/>
      <c r="C74" s="58"/>
      <c r="D74" s="58"/>
      <c r="E74" s="58"/>
      <c r="F74" s="58"/>
      <c r="G74" s="58"/>
      <c r="H74" s="58"/>
      <c r="I74" s="58"/>
      <c r="J74" s="58"/>
      <c r="K74" s="58"/>
      <c r="L74" s="12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24.96" customHeight="1">
      <c r="A75" s="38"/>
      <c r="B75" s="39"/>
      <c r="C75" s="23" t="s">
        <v>128</v>
      </c>
      <c r="D75" s="38"/>
      <c r="E75" s="38"/>
      <c r="F75" s="38"/>
      <c r="G75" s="38"/>
      <c r="H75" s="38"/>
      <c r="I75" s="38"/>
      <c r="J75" s="38"/>
      <c r="K75" s="38"/>
      <c r="L75" s="12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6.96" customHeight="1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12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2" customHeight="1">
      <c r="A77" s="38"/>
      <c r="B77" s="39"/>
      <c r="C77" s="32" t="s">
        <v>17</v>
      </c>
      <c r="D77" s="38"/>
      <c r="E77" s="38"/>
      <c r="F77" s="38"/>
      <c r="G77" s="38"/>
      <c r="H77" s="38"/>
      <c r="I77" s="38"/>
      <c r="J77" s="38"/>
      <c r="K77" s="38"/>
      <c r="L77" s="12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6.5" customHeight="1">
      <c r="A78" s="38"/>
      <c r="B78" s="39"/>
      <c r="C78" s="38"/>
      <c r="D78" s="38"/>
      <c r="E78" s="123" t="str">
        <f>E7</f>
        <v>Stavební úpravy stavby na p.č.st.5 Bežerovice</v>
      </c>
      <c r="F78" s="32"/>
      <c r="G78" s="32"/>
      <c r="H78" s="32"/>
      <c r="I78" s="38"/>
      <c r="J78" s="38"/>
      <c r="K78" s="38"/>
      <c r="L78" s="12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2" customHeight="1">
      <c r="A79" s="38"/>
      <c r="B79" s="39"/>
      <c r="C79" s="32" t="s">
        <v>98</v>
      </c>
      <c r="D79" s="38"/>
      <c r="E79" s="38"/>
      <c r="F79" s="38"/>
      <c r="G79" s="38"/>
      <c r="H79" s="38"/>
      <c r="I79" s="38"/>
      <c r="J79" s="38"/>
      <c r="K79" s="38"/>
      <c r="L79" s="12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6.5" customHeight="1">
      <c r="A80" s="38"/>
      <c r="B80" s="39"/>
      <c r="C80" s="38"/>
      <c r="D80" s="38"/>
      <c r="E80" s="62" t="str">
        <f>E9</f>
        <v>02 - zdravotechnické instalace, plynovod, vzduchotechnika</v>
      </c>
      <c r="F80" s="38"/>
      <c r="G80" s="38"/>
      <c r="H80" s="38"/>
      <c r="I80" s="38"/>
      <c r="J80" s="38"/>
      <c r="K80" s="38"/>
      <c r="L80" s="12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6.96" customHeight="1">
      <c r="A81" s="38"/>
      <c r="B81" s="39"/>
      <c r="C81" s="38"/>
      <c r="D81" s="38"/>
      <c r="E81" s="38"/>
      <c r="F81" s="38"/>
      <c r="G81" s="38"/>
      <c r="H81" s="38"/>
      <c r="I81" s="38"/>
      <c r="J81" s="38"/>
      <c r="K81" s="38"/>
      <c r="L81" s="12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2" customHeight="1">
      <c r="A82" s="38"/>
      <c r="B82" s="39"/>
      <c r="C82" s="32" t="s">
        <v>22</v>
      </c>
      <c r="D82" s="38"/>
      <c r="E82" s="38"/>
      <c r="F82" s="27" t="str">
        <f>F12</f>
        <v>Bežerovice</v>
      </c>
      <c r="G82" s="38"/>
      <c r="H82" s="38"/>
      <c r="I82" s="32" t="s">
        <v>24</v>
      </c>
      <c r="J82" s="64" t="str">
        <f>IF(J12="","",J12)</f>
        <v>10. 6. 2021</v>
      </c>
      <c r="K82" s="38"/>
      <c r="L82" s="12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38"/>
      <c r="D83" s="38"/>
      <c r="E83" s="38"/>
      <c r="F83" s="38"/>
      <c r="G83" s="38"/>
      <c r="H83" s="38"/>
      <c r="I83" s="38"/>
      <c r="J83" s="38"/>
      <c r="K83" s="38"/>
      <c r="L83" s="12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25.65" customHeight="1">
      <c r="A84" s="38"/>
      <c r="B84" s="39"/>
      <c r="C84" s="32" t="s">
        <v>26</v>
      </c>
      <c r="D84" s="38"/>
      <c r="E84" s="38"/>
      <c r="F84" s="27" t="str">
        <f>E15</f>
        <v xml:space="preserve"> </v>
      </c>
      <c r="G84" s="38"/>
      <c r="H84" s="38"/>
      <c r="I84" s="32" t="s">
        <v>32</v>
      </c>
      <c r="J84" s="36" t="str">
        <f>E21</f>
        <v>Ing.Marie Buzková, Kunžak</v>
      </c>
      <c r="K84" s="38"/>
      <c r="L84" s="12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5.15" customHeight="1">
      <c r="A85" s="38"/>
      <c r="B85" s="39"/>
      <c r="C85" s="32" t="s">
        <v>30</v>
      </c>
      <c r="D85" s="38"/>
      <c r="E85" s="38"/>
      <c r="F85" s="27" t="str">
        <f>IF(E18="","",E18)</f>
        <v>Vyplň údaj</v>
      </c>
      <c r="G85" s="38"/>
      <c r="H85" s="38"/>
      <c r="I85" s="32" t="s">
        <v>35</v>
      </c>
      <c r="J85" s="36" t="str">
        <f>E24</f>
        <v xml:space="preserve"> </v>
      </c>
      <c r="K85" s="38"/>
      <c r="L85" s="12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0.32" customHeight="1">
      <c r="A86" s="38"/>
      <c r="B86" s="39"/>
      <c r="C86" s="38"/>
      <c r="D86" s="38"/>
      <c r="E86" s="38"/>
      <c r="F86" s="38"/>
      <c r="G86" s="38"/>
      <c r="H86" s="38"/>
      <c r="I86" s="38"/>
      <c r="J86" s="38"/>
      <c r="K86" s="38"/>
      <c r="L86" s="12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11" customFormat="1" ht="29.28" customHeight="1">
      <c r="A87" s="149"/>
      <c r="B87" s="150"/>
      <c r="C87" s="151" t="s">
        <v>129</v>
      </c>
      <c r="D87" s="152" t="s">
        <v>57</v>
      </c>
      <c r="E87" s="152" t="s">
        <v>53</v>
      </c>
      <c r="F87" s="152" t="s">
        <v>54</v>
      </c>
      <c r="G87" s="152" t="s">
        <v>130</v>
      </c>
      <c r="H87" s="152" t="s">
        <v>131</v>
      </c>
      <c r="I87" s="152" t="s">
        <v>132</v>
      </c>
      <c r="J87" s="152" t="s">
        <v>104</v>
      </c>
      <c r="K87" s="153" t="s">
        <v>133</v>
      </c>
      <c r="L87" s="154"/>
      <c r="M87" s="80" t="s">
        <v>3</v>
      </c>
      <c r="N87" s="81" t="s">
        <v>42</v>
      </c>
      <c r="O87" s="81" t="s">
        <v>134</v>
      </c>
      <c r="P87" s="81" t="s">
        <v>135</v>
      </c>
      <c r="Q87" s="81" t="s">
        <v>136</v>
      </c>
      <c r="R87" s="81" t="s">
        <v>137</v>
      </c>
      <c r="S87" s="81" t="s">
        <v>138</v>
      </c>
      <c r="T87" s="82" t="s">
        <v>139</v>
      </c>
      <c r="U87" s="149"/>
      <c r="V87" s="149"/>
      <c r="W87" s="149"/>
      <c r="X87" s="149"/>
      <c r="Y87" s="149"/>
      <c r="Z87" s="149"/>
      <c r="AA87" s="149"/>
      <c r="AB87" s="149"/>
      <c r="AC87" s="149"/>
      <c r="AD87" s="149"/>
      <c r="AE87" s="149"/>
    </row>
    <row r="88" s="2" customFormat="1" ht="22.8" customHeight="1">
      <c r="A88" s="38"/>
      <c r="B88" s="39"/>
      <c r="C88" s="87" t="s">
        <v>140</v>
      </c>
      <c r="D88" s="38"/>
      <c r="E88" s="38"/>
      <c r="F88" s="38"/>
      <c r="G88" s="38"/>
      <c r="H88" s="38"/>
      <c r="I88" s="38"/>
      <c r="J88" s="155">
        <f>BK88</f>
        <v>0</v>
      </c>
      <c r="K88" s="38"/>
      <c r="L88" s="39"/>
      <c r="M88" s="83"/>
      <c r="N88" s="68"/>
      <c r="O88" s="84"/>
      <c r="P88" s="156">
        <f>P89+P93</f>
        <v>0</v>
      </c>
      <c r="Q88" s="84"/>
      <c r="R88" s="156">
        <f>R89+R93</f>
        <v>0.34131999999999996</v>
      </c>
      <c r="S88" s="84"/>
      <c r="T88" s="157">
        <f>T89+T93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9" t="s">
        <v>71</v>
      </c>
      <c r="AU88" s="19" t="s">
        <v>105</v>
      </c>
      <c r="BK88" s="158">
        <f>BK89+BK93</f>
        <v>0</v>
      </c>
    </row>
    <row r="89" s="12" customFormat="1" ht="25.92" customHeight="1">
      <c r="A89" s="12"/>
      <c r="B89" s="159"/>
      <c r="C89" s="12"/>
      <c r="D89" s="160" t="s">
        <v>71</v>
      </c>
      <c r="E89" s="161" t="s">
        <v>141</v>
      </c>
      <c r="F89" s="161" t="s">
        <v>1074</v>
      </c>
      <c r="G89" s="12"/>
      <c r="H89" s="12"/>
      <c r="I89" s="162"/>
      <c r="J89" s="163">
        <f>BK89</f>
        <v>0</v>
      </c>
      <c r="K89" s="12"/>
      <c r="L89" s="159"/>
      <c r="M89" s="164"/>
      <c r="N89" s="165"/>
      <c r="O89" s="165"/>
      <c r="P89" s="166">
        <f>P90</f>
        <v>0</v>
      </c>
      <c r="Q89" s="165"/>
      <c r="R89" s="166">
        <f>R90</f>
        <v>0.00142</v>
      </c>
      <c r="S89" s="165"/>
      <c r="T89" s="167">
        <f>T90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160" t="s">
        <v>79</v>
      </c>
      <c r="AT89" s="168" t="s">
        <v>71</v>
      </c>
      <c r="AU89" s="168" t="s">
        <v>72</v>
      </c>
      <c r="AY89" s="160" t="s">
        <v>143</v>
      </c>
      <c r="BK89" s="169">
        <f>BK90</f>
        <v>0</v>
      </c>
    </row>
    <row r="90" s="12" customFormat="1" ht="22.8" customHeight="1">
      <c r="A90" s="12"/>
      <c r="B90" s="159"/>
      <c r="C90" s="12"/>
      <c r="D90" s="160" t="s">
        <v>71</v>
      </c>
      <c r="E90" s="170" t="s">
        <v>180</v>
      </c>
      <c r="F90" s="170" t="s">
        <v>1075</v>
      </c>
      <c r="G90" s="12"/>
      <c r="H90" s="12"/>
      <c r="I90" s="162"/>
      <c r="J90" s="171">
        <f>BK90</f>
        <v>0</v>
      </c>
      <c r="K90" s="12"/>
      <c r="L90" s="159"/>
      <c r="M90" s="164"/>
      <c r="N90" s="165"/>
      <c r="O90" s="165"/>
      <c r="P90" s="166">
        <f>SUM(P91:P92)</f>
        <v>0</v>
      </c>
      <c r="Q90" s="165"/>
      <c r="R90" s="166">
        <f>SUM(R91:R92)</f>
        <v>0.00142</v>
      </c>
      <c r="S90" s="165"/>
      <c r="T90" s="167">
        <f>SUM(T91:T92)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60" t="s">
        <v>79</v>
      </c>
      <c r="AT90" s="168" t="s">
        <v>71</v>
      </c>
      <c r="AU90" s="168" t="s">
        <v>79</v>
      </c>
      <c r="AY90" s="160" t="s">
        <v>143</v>
      </c>
      <c r="BK90" s="169">
        <f>SUM(BK91:BK92)</f>
        <v>0</v>
      </c>
    </row>
    <row r="91" s="2" customFormat="1">
      <c r="A91" s="38"/>
      <c r="B91" s="172"/>
      <c r="C91" s="173" t="s">
        <v>79</v>
      </c>
      <c r="D91" s="173" t="s">
        <v>145</v>
      </c>
      <c r="E91" s="174" t="s">
        <v>1076</v>
      </c>
      <c r="F91" s="175" t="s">
        <v>1077</v>
      </c>
      <c r="G91" s="176" t="s">
        <v>204</v>
      </c>
      <c r="H91" s="177">
        <v>1</v>
      </c>
      <c r="I91" s="178"/>
      <c r="J91" s="179">
        <f>ROUND(I91*H91,2)</f>
        <v>0</v>
      </c>
      <c r="K91" s="175" t="s">
        <v>3</v>
      </c>
      <c r="L91" s="39"/>
      <c r="M91" s="180" t="s">
        <v>3</v>
      </c>
      <c r="N91" s="181" t="s">
        <v>43</v>
      </c>
      <c r="O91" s="72"/>
      <c r="P91" s="182">
        <f>O91*H91</f>
        <v>0</v>
      </c>
      <c r="Q91" s="182">
        <v>0.00142</v>
      </c>
      <c r="R91" s="182">
        <f>Q91*H91</f>
        <v>0.00142</v>
      </c>
      <c r="S91" s="182">
        <v>0</v>
      </c>
      <c r="T91" s="183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184" t="s">
        <v>150</v>
      </c>
      <c r="AT91" s="184" t="s">
        <v>145</v>
      </c>
      <c r="AU91" s="184" t="s">
        <v>81</v>
      </c>
      <c r="AY91" s="19" t="s">
        <v>143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9" t="s">
        <v>79</v>
      </c>
      <c r="BK91" s="185">
        <f>ROUND(I91*H91,2)</f>
        <v>0</v>
      </c>
      <c r="BL91" s="19" t="s">
        <v>150</v>
      </c>
      <c r="BM91" s="184" t="s">
        <v>81</v>
      </c>
    </row>
    <row r="92" s="2" customFormat="1">
      <c r="A92" s="38"/>
      <c r="B92" s="39"/>
      <c r="C92" s="38"/>
      <c r="D92" s="187" t="s">
        <v>1078</v>
      </c>
      <c r="E92" s="38"/>
      <c r="F92" s="229" t="s">
        <v>1079</v>
      </c>
      <c r="G92" s="38"/>
      <c r="H92" s="38"/>
      <c r="I92" s="230"/>
      <c r="J92" s="38"/>
      <c r="K92" s="38"/>
      <c r="L92" s="39"/>
      <c r="M92" s="231"/>
      <c r="N92" s="232"/>
      <c r="O92" s="72"/>
      <c r="P92" s="72"/>
      <c r="Q92" s="72"/>
      <c r="R92" s="72"/>
      <c r="S92" s="72"/>
      <c r="T92" s="73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T92" s="19" t="s">
        <v>1078</v>
      </c>
      <c r="AU92" s="19" t="s">
        <v>81</v>
      </c>
    </row>
    <row r="93" s="12" customFormat="1" ht="25.92" customHeight="1">
      <c r="A93" s="12"/>
      <c r="B93" s="159"/>
      <c r="C93" s="12"/>
      <c r="D93" s="160" t="s">
        <v>71</v>
      </c>
      <c r="E93" s="161" t="s">
        <v>523</v>
      </c>
      <c r="F93" s="161" t="s">
        <v>1080</v>
      </c>
      <c r="G93" s="12"/>
      <c r="H93" s="12"/>
      <c r="I93" s="162"/>
      <c r="J93" s="163">
        <f>BK93</f>
        <v>0</v>
      </c>
      <c r="K93" s="12"/>
      <c r="L93" s="159"/>
      <c r="M93" s="164"/>
      <c r="N93" s="165"/>
      <c r="O93" s="165"/>
      <c r="P93" s="166">
        <f>P94+P108+P129+P147+P165+P167</f>
        <v>0</v>
      </c>
      <c r="Q93" s="165"/>
      <c r="R93" s="166">
        <f>R94+R108+R129+R147+R165+R167</f>
        <v>0.33989999999999998</v>
      </c>
      <c r="S93" s="165"/>
      <c r="T93" s="167">
        <f>T94+T108+T129+T147+T165+T167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160" t="s">
        <v>81</v>
      </c>
      <c r="AT93" s="168" t="s">
        <v>71</v>
      </c>
      <c r="AU93" s="168" t="s">
        <v>72</v>
      </c>
      <c r="AY93" s="160" t="s">
        <v>143</v>
      </c>
      <c r="BK93" s="169">
        <f>BK94+BK108+BK129+BK147+BK165+BK167</f>
        <v>0</v>
      </c>
    </row>
    <row r="94" s="12" customFormat="1" ht="22.8" customHeight="1">
      <c r="A94" s="12"/>
      <c r="B94" s="159"/>
      <c r="C94" s="12"/>
      <c r="D94" s="160" t="s">
        <v>71</v>
      </c>
      <c r="E94" s="170" t="s">
        <v>1081</v>
      </c>
      <c r="F94" s="170" t="s">
        <v>1082</v>
      </c>
      <c r="G94" s="12"/>
      <c r="H94" s="12"/>
      <c r="I94" s="162"/>
      <c r="J94" s="171">
        <f>BK94</f>
        <v>0</v>
      </c>
      <c r="K94" s="12"/>
      <c r="L94" s="159"/>
      <c r="M94" s="164"/>
      <c r="N94" s="165"/>
      <c r="O94" s="165"/>
      <c r="P94" s="166">
        <f>SUM(P95:P107)</f>
        <v>0</v>
      </c>
      <c r="Q94" s="165"/>
      <c r="R94" s="166">
        <f>SUM(R95:R107)</f>
        <v>0.07103000000000001</v>
      </c>
      <c r="S94" s="165"/>
      <c r="T94" s="167">
        <f>SUM(T95:T107)</f>
        <v>0</v>
      </c>
      <c r="U94" s="12"/>
      <c r="V94" s="12"/>
      <c r="W94" s="12"/>
      <c r="X94" s="12"/>
      <c r="Y94" s="12"/>
      <c r="Z94" s="12"/>
      <c r="AA94" s="12"/>
      <c r="AB94" s="12"/>
      <c r="AC94" s="12"/>
      <c r="AD94" s="12"/>
      <c r="AE94" s="12"/>
      <c r="AR94" s="160" t="s">
        <v>81</v>
      </c>
      <c r="AT94" s="168" t="s">
        <v>71</v>
      </c>
      <c r="AU94" s="168" t="s">
        <v>79</v>
      </c>
      <c r="AY94" s="160" t="s">
        <v>143</v>
      </c>
      <c r="BK94" s="169">
        <f>SUM(BK95:BK107)</f>
        <v>0</v>
      </c>
    </row>
    <row r="95" s="2" customFormat="1" ht="21.75" customHeight="1">
      <c r="A95" s="38"/>
      <c r="B95" s="172"/>
      <c r="C95" s="173" t="s">
        <v>81</v>
      </c>
      <c r="D95" s="173" t="s">
        <v>145</v>
      </c>
      <c r="E95" s="174" t="s">
        <v>1083</v>
      </c>
      <c r="F95" s="175" t="s">
        <v>1084</v>
      </c>
      <c r="G95" s="176" t="s">
        <v>286</v>
      </c>
      <c r="H95" s="177">
        <v>15</v>
      </c>
      <c r="I95" s="178"/>
      <c r="J95" s="179">
        <f>ROUND(I95*H95,2)</f>
        <v>0</v>
      </c>
      <c r="K95" s="175" t="s">
        <v>3</v>
      </c>
      <c r="L95" s="39"/>
      <c r="M95" s="180" t="s">
        <v>3</v>
      </c>
      <c r="N95" s="181" t="s">
        <v>43</v>
      </c>
      <c r="O95" s="72"/>
      <c r="P95" s="182">
        <f>O95*H95</f>
        <v>0</v>
      </c>
      <c r="Q95" s="182">
        <v>0.0018699999999999999</v>
      </c>
      <c r="R95" s="182">
        <f>Q95*H95</f>
        <v>0.028049999999999999</v>
      </c>
      <c r="S95" s="182">
        <v>0</v>
      </c>
      <c r="T95" s="183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184" t="s">
        <v>222</v>
      </c>
      <c r="AT95" s="184" t="s">
        <v>145</v>
      </c>
      <c r="AU95" s="184" t="s">
        <v>81</v>
      </c>
      <c r="AY95" s="19" t="s">
        <v>143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9" t="s">
        <v>79</v>
      </c>
      <c r="BK95" s="185">
        <f>ROUND(I95*H95,2)</f>
        <v>0</v>
      </c>
      <c r="BL95" s="19" t="s">
        <v>222</v>
      </c>
      <c r="BM95" s="184" t="s">
        <v>150</v>
      </c>
    </row>
    <row r="96" s="2" customFormat="1" ht="21.75" customHeight="1">
      <c r="A96" s="38"/>
      <c r="B96" s="172"/>
      <c r="C96" s="173" t="s">
        <v>159</v>
      </c>
      <c r="D96" s="173" t="s">
        <v>145</v>
      </c>
      <c r="E96" s="174" t="s">
        <v>1085</v>
      </c>
      <c r="F96" s="175" t="s">
        <v>1086</v>
      </c>
      <c r="G96" s="176" t="s">
        <v>286</v>
      </c>
      <c r="H96" s="177">
        <v>15</v>
      </c>
      <c r="I96" s="178"/>
      <c r="J96" s="179">
        <f>ROUND(I96*H96,2)</f>
        <v>0</v>
      </c>
      <c r="K96" s="175" t="s">
        <v>3</v>
      </c>
      <c r="L96" s="39"/>
      <c r="M96" s="180" t="s">
        <v>3</v>
      </c>
      <c r="N96" s="181" t="s">
        <v>43</v>
      </c>
      <c r="O96" s="72"/>
      <c r="P96" s="182">
        <f>O96*H96</f>
        <v>0</v>
      </c>
      <c r="Q96" s="182">
        <v>0.0022200000000000002</v>
      </c>
      <c r="R96" s="182">
        <f>Q96*H96</f>
        <v>0.033300000000000003</v>
      </c>
      <c r="S96" s="182">
        <v>0</v>
      </c>
      <c r="T96" s="183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184" t="s">
        <v>222</v>
      </c>
      <c r="AT96" s="184" t="s">
        <v>145</v>
      </c>
      <c r="AU96" s="184" t="s">
        <v>81</v>
      </c>
      <c r="AY96" s="19" t="s">
        <v>143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9" t="s">
        <v>79</v>
      </c>
      <c r="BK96" s="185">
        <f>ROUND(I96*H96,2)</f>
        <v>0</v>
      </c>
      <c r="BL96" s="19" t="s">
        <v>222</v>
      </c>
      <c r="BM96" s="184" t="s">
        <v>171</v>
      </c>
    </row>
    <row r="97" s="2" customFormat="1" ht="21.75" customHeight="1">
      <c r="A97" s="38"/>
      <c r="B97" s="172"/>
      <c r="C97" s="173" t="s">
        <v>150</v>
      </c>
      <c r="D97" s="173" t="s">
        <v>145</v>
      </c>
      <c r="E97" s="174" t="s">
        <v>1087</v>
      </c>
      <c r="F97" s="175" t="s">
        <v>1088</v>
      </c>
      <c r="G97" s="176" t="s">
        <v>286</v>
      </c>
      <c r="H97" s="177">
        <v>3</v>
      </c>
      <c r="I97" s="178"/>
      <c r="J97" s="179">
        <f>ROUND(I97*H97,2)</f>
        <v>0</v>
      </c>
      <c r="K97" s="175" t="s">
        <v>3</v>
      </c>
      <c r="L97" s="39"/>
      <c r="M97" s="180" t="s">
        <v>3</v>
      </c>
      <c r="N97" s="181" t="s">
        <v>43</v>
      </c>
      <c r="O97" s="72"/>
      <c r="P97" s="182">
        <f>O97*H97</f>
        <v>0</v>
      </c>
      <c r="Q97" s="182">
        <v>0.00029</v>
      </c>
      <c r="R97" s="182">
        <f>Q97*H97</f>
        <v>0.00087000000000000001</v>
      </c>
      <c r="S97" s="182">
        <v>0</v>
      </c>
      <c r="T97" s="183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84" t="s">
        <v>222</v>
      </c>
      <c r="AT97" s="184" t="s">
        <v>145</v>
      </c>
      <c r="AU97" s="184" t="s">
        <v>81</v>
      </c>
      <c r="AY97" s="19" t="s">
        <v>143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9" t="s">
        <v>79</v>
      </c>
      <c r="BK97" s="185">
        <f>ROUND(I97*H97,2)</f>
        <v>0</v>
      </c>
      <c r="BL97" s="19" t="s">
        <v>222</v>
      </c>
      <c r="BM97" s="184" t="s">
        <v>180</v>
      </c>
    </row>
    <row r="98" s="2" customFormat="1" ht="21.75" customHeight="1">
      <c r="A98" s="38"/>
      <c r="B98" s="172"/>
      <c r="C98" s="173" t="s">
        <v>167</v>
      </c>
      <c r="D98" s="173" t="s">
        <v>145</v>
      </c>
      <c r="E98" s="174" t="s">
        <v>1089</v>
      </c>
      <c r="F98" s="175" t="s">
        <v>1090</v>
      </c>
      <c r="G98" s="176" t="s">
        <v>286</v>
      </c>
      <c r="H98" s="177">
        <v>3</v>
      </c>
      <c r="I98" s="178"/>
      <c r="J98" s="179">
        <f>ROUND(I98*H98,2)</f>
        <v>0</v>
      </c>
      <c r="K98" s="175" t="s">
        <v>3</v>
      </c>
      <c r="L98" s="39"/>
      <c r="M98" s="180" t="s">
        <v>3</v>
      </c>
      <c r="N98" s="181" t="s">
        <v>43</v>
      </c>
      <c r="O98" s="72"/>
      <c r="P98" s="182">
        <f>O98*H98</f>
        <v>0</v>
      </c>
      <c r="Q98" s="182">
        <v>0.00029</v>
      </c>
      <c r="R98" s="182">
        <f>Q98*H98</f>
        <v>0.00087000000000000001</v>
      </c>
      <c r="S98" s="182">
        <v>0</v>
      </c>
      <c r="T98" s="183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84" t="s">
        <v>222</v>
      </c>
      <c r="AT98" s="184" t="s">
        <v>145</v>
      </c>
      <c r="AU98" s="184" t="s">
        <v>81</v>
      </c>
      <c r="AY98" s="19" t="s">
        <v>143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9" t="s">
        <v>79</v>
      </c>
      <c r="BK98" s="185">
        <f>ROUND(I98*H98,2)</f>
        <v>0</v>
      </c>
      <c r="BL98" s="19" t="s">
        <v>222</v>
      </c>
      <c r="BM98" s="184" t="s">
        <v>190</v>
      </c>
    </row>
    <row r="99" s="2" customFormat="1" ht="21.75" customHeight="1">
      <c r="A99" s="38"/>
      <c r="B99" s="172"/>
      <c r="C99" s="173" t="s">
        <v>171</v>
      </c>
      <c r="D99" s="173" t="s">
        <v>145</v>
      </c>
      <c r="E99" s="174" t="s">
        <v>1091</v>
      </c>
      <c r="F99" s="175" t="s">
        <v>1092</v>
      </c>
      <c r="G99" s="176" t="s">
        <v>286</v>
      </c>
      <c r="H99" s="177">
        <v>2</v>
      </c>
      <c r="I99" s="178"/>
      <c r="J99" s="179">
        <f>ROUND(I99*H99,2)</f>
        <v>0</v>
      </c>
      <c r="K99" s="175" t="s">
        <v>3</v>
      </c>
      <c r="L99" s="39"/>
      <c r="M99" s="180" t="s">
        <v>3</v>
      </c>
      <c r="N99" s="181" t="s">
        <v>43</v>
      </c>
      <c r="O99" s="72"/>
      <c r="P99" s="182">
        <f>O99*H99</f>
        <v>0</v>
      </c>
      <c r="Q99" s="182">
        <v>0.00035</v>
      </c>
      <c r="R99" s="182">
        <f>Q99*H99</f>
        <v>0.00069999999999999999</v>
      </c>
      <c r="S99" s="182">
        <v>0</v>
      </c>
      <c r="T99" s="183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184" t="s">
        <v>222</v>
      </c>
      <c r="AT99" s="184" t="s">
        <v>145</v>
      </c>
      <c r="AU99" s="184" t="s">
        <v>81</v>
      </c>
      <c r="AY99" s="19" t="s">
        <v>143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19" t="s">
        <v>79</v>
      </c>
      <c r="BK99" s="185">
        <f>ROUND(I99*H99,2)</f>
        <v>0</v>
      </c>
      <c r="BL99" s="19" t="s">
        <v>222</v>
      </c>
      <c r="BM99" s="184" t="s">
        <v>201</v>
      </c>
    </row>
    <row r="100" s="2" customFormat="1" ht="21.75" customHeight="1">
      <c r="A100" s="38"/>
      <c r="B100" s="172"/>
      <c r="C100" s="173" t="s">
        <v>176</v>
      </c>
      <c r="D100" s="173" t="s">
        <v>145</v>
      </c>
      <c r="E100" s="174" t="s">
        <v>1093</v>
      </c>
      <c r="F100" s="175" t="s">
        <v>1094</v>
      </c>
      <c r="G100" s="176" t="s">
        <v>286</v>
      </c>
      <c r="H100" s="177">
        <v>5</v>
      </c>
      <c r="I100" s="178"/>
      <c r="J100" s="179">
        <f>ROUND(I100*H100,2)</f>
        <v>0</v>
      </c>
      <c r="K100" s="175" t="s">
        <v>3</v>
      </c>
      <c r="L100" s="39"/>
      <c r="M100" s="180" t="s">
        <v>3</v>
      </c>
      <c r="N100" s="181" t="s">
        <v>43</v>
      </c>
      <c r="O100" s="72"/>
      <c r="P100" s="182">
        <f>O100*H100</f>
        <v>0</v>
      </c>
      <c r="Q100" s="182">
        <v>0.00056999999999999998</v>
      </c>
      <c r="R100" s="182">
        <f>Q100*H100</f>
        <v>0.0028500000000000001</v>
      </c>
      <c r="S100" s="182">
        <v>0</v>
      </c>
      <c r="T100" s="183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84" t="s">
        <v>222</v>
      </c>
      <c r="AT100" s="184" t="s">
        <v>145</v>
      </c>
      <c r="AU100" s="184" t="s">
        <v>81</v>
      </c>
      <c r="AY100" s="19" t="s">
        <v>143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9" t="s">
        <v>79</v>
      </c>
      <c r="BK100" s="185">
        <f>ROUND(I100*H100,2)</f>
        <v>0</v>
      </c>
      <c r="BL100" s="19" t="s">
        <v>222</v>
      </c>
      <c r="BM100" s="184" t="s">
        <v>212</v>
      </c>
    </row>
    <row r="101" s="2" customFormat="1" ht="21.75" customHeight="1">
      <c r="A101" s="38"/>
      <c r="B101" s="172"/>
      <c r="C101" s="173" t="s">
        <v>180</v>
      </c>
      <c r="D101" s="173" t="s">
        <v>145</v>
      </c>
      <c r="E101" s="174" t="s">
        <v>1095</v>
      </c>
      <c r="F101" s="175" t="s">
        <v>1096</v>
      </c>
      <c r="G101" s="176" t="s">
        <v>286</v>
      </c>
      <c r="H101" s="177">
        <v>3</v>
      </c>
      <c r="I101" s="178"/>
      <c r="J101" s="179">
        <f>ROUND(I101*H101,2)</f>
        <v>0</v>
      </c>
      <c r="K101" s="175" t="s">
        <v>3</v>
      </c>
      <c r="L101" s="39"/>
      <c r="M101" s="180" t="s">
        <v>3</v>
      </c>
      <c r="N101" s="181" t="s">
        <v>43</v>
      </c>
      <c r="O101" s="72"/>
      <c r="P101" s="182">
        <f>O101*H101</f>
        <v>0</v>
      </c>
      <c r="Q101" s="182">
        <v>0.00114</v>
      </c>
      <c r="R101" s="182">
        <f>Q101*H101</f>
        <v>0.0034199999999999999</v>
      </c>
      <c r="S101" s="182">
        <v>0</v>
      </c>
      <c r="T101" s="183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184" t="s">
        <v>222</v>
      </c>
      <c r="AT101" s="184" t="s">
        <v>145</v>
      </c>
      <c r="AU101" s="184" t="s">
        <v>81</v>
      </c>
      <c r="AY101" s="19" t="s">
        <v>143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9" t="s">
        <v>79</v>
      </c>
      <c r="BK101" s="185">
        <f>ROUND(I101*H101,2)</f>
        <v>0</v>
      </c>
      <c r="BL101" s="19" t="s">
        <v>222</v>
      </c>
      <c r="BM101" s="184" t="s">
        <v>222</v>
      </c>
    </row>
    <row r="102" s="2" customFormat="1">
      <c r="A102" s="38"/>
      <c r="B102" s="172"/>
      <c r="C102" s="173" t="s">
        <v>184</v>
      </c>
      <c r="D102" s="173" t="s">
        <v>145</v>
      </c>
      <c r="E102" s="174" t="s">
        <v>1097</v>
      </c>
      <c r="F102" s="175" t="s">
        <v>1098</v>
      </c>
      <c r="G102" s="176" t="s">
        <v>204</v>
      </c>
      <c r="H102" s="177">
        <v>2</v>
      </c>
      <c r="I102" s="178"/>
      <c r="J102" s="179">
        <f>ROUND(I102*H102,2)</f>
        <v>0</v>
      </c>
      <c r="K102" s="175" t="s">
        <v>3</v>
      </c>
      <c r="L102" s="39"/>
      <c r="M102" s="180" t="s">
        <v>3</v>
      </c>
      <c r="N102" s="181" t="s">
        <v>43</v>
      </c>
      <c r="O102" s="72"/>
      <c r="P102" s="182">
        <f>O102*H102</f>
        <v>0</v>
      </c>
      <c r="Q102" s="182">
        <v>0.00034000000000000002</v>
      </c>
      <c r="R102" s="182">
        <f>Q102*H102</f>
        <v>0.00068000000000000005</v>
      </c>
      <c r="S102" s="182">
        <v>0</v>
      </c>
      <c r="T102" s="183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84" t="s">
        <v>222</v>
      </c>
      <c r="AT102" s="184" t="s">
        <v>145</v>
      </c>
      <c r="AU102" s="184" t="s">
        <v>81</v>
      </c>
      <c r="AY102" s="19" t="s">
        <v>143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9" t="s">
        <v>79</v>
      </c>
      <c r="BK102" s="185">
        <f>ROUND(I102*H102,2)</f>
        <v>0</v>
      </c>
      <c r="BL102" s="19" t="s">
        <v>222</v>
      </c>
      <c r="BM102" s="184" t="s">
        <v>230</v>
      </c>
    </row>
    <row r="103" s="2" customFormat="1" ht="16.5" customHeight="1">
      <c r="A103" s="38"/>
      <c r="B103" s="172"/>
      <c r="C103" s="173" t="s">
        <v>190</v>
      </c>
      <c r="D103" s="173" t="s">
        <v>145</v>
      </c>
      <c r="E103" s="174" t="s">
        <v>1099</v>
      </c>
      <c r="F103" s="175" t="s">
        <v>1100</v>
      </c>
      <c r="G103" s="176" t="s">
        <v>204</v>
      </c>
      <c r="H103" s="177">
        <v>1</v>
      </c>
      <c r="I103" s="178"/>
      <c r="J103" s="179">
        <f>ROUND(I103*H103,2)</f>
        <v>0</v>
      </c>
      <c r="K103" s="175" t="s">
        <v>3</v>
      </c>
      <c r="L103" s="39"/>
      <c r="M103" s="180" t="s">
        <v>3</v>
      </c>
      <c r="N103" s="181" t="s">
        <v>43</v>
      </c>
      <c r="O103" s="72"/>
      <c r="P103" s="182">
        <f>O103*H103</f>
        <v>0</v>
      </c>
      <c r="Q103" s="182">
        <v>0.00029</v>
      </c>
      <c r="R103" s="182">
        <f>Q103*H103</f>
        <v>0.00029</v>
      </c>
      <c r="S103" s="182">
        <v>0</v>
      </c>
      <c r="T103" s="183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84" t="s">
        <v>222</v>
      </c>
      <c r="AT103" s="184" t="s">
        <v>145</v>
      </c>
      <c r="AU103" s="184" t="s">
        <v>81</v>
      </c>
      <c r="AY103" s="19" t="s">
        <v>143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19" t="s">
        <v>79</v>
      </c>
      <c r="BK103" s="185">
        <f>ROUND(I103*H103,2)</f>
        <v>0</v>
      </c>
      <c r="BL103" s="19" t="s">
        <v>222</v>
      </c>
      <c r="BM103" s="184" t="s">
        <v>248</v>
      </c>
    </row>
    <row r="104" s="2" customFormat="1" ht="21.75" customHeight="1">
      <c r="A104" s="38"/>
      <c r="B104" s="172"/>
      <c r="C104" s="173" t="s">
        <v>195</v>
      </c>
      <c r="D104" s="173" t="s">
        <v>145</v>
      </c>
      <c r="E104" s="174" t="s">
        <v>1101</v>
      </c>
      <c r="F104" s="175" t="s">
        <v>1102</v>
      </c>
      <c r="G104" s="176" t="s">
        <v>286</v>
      </c>
      <c r="H104" s="177">
        <v>46</v>
      </c>
      <c r="I104" s="178"/>
      <c r="J104" s="179">
        <f>ROUND(I104*H104,2)</f>
        <v>0</v>
      </c>
      <c r="K104" s="175" t="s">
        <v>3</v>
      </c>
      <c r="L104" s="39"/>
      <c r="M104" s="180" t="s">
        <v>3</v>
      </c>
      <c r="N104" s="181" t="s">
        <v>43</v>
      </c>
      <c r="O104" s="72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84" t="s">
        <v>222</v>
      </c>
      <c r="AT104" s="184" t="s">
        <v>145</v>
      </c>
      <c r="AU104" s="184" t="s">
        <v>81</v>
      </c>
      <c r="AY104" s="19" t="s">
        <v>143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9" t="s">
        <v>79</v>
      </c>
      <c r="BK104" s="185">
        <f>ROUND(I104*H104,2)</f>
        <v>0</v>
      </c>
      <c r="BL104" s="19" t="s">
        <v>222</v>
      </c>
      <c r="BM104" s="184" t="s">
        <v>255</v>
      </c>
    </row>
    <row r="105" s="2" customFormat="1">
      <c r="A105" s="38"/>
      <c r="B105" s="172"/>
      <c r="C105" s="173" t="s">
        <v>201</v>
      </c>
      <c r="D105" s="173" t="s">
        <v>145</v>
      </c>
      <c r="E105" s="174" t="s">
        <v>1103</v>
      </c>
      <c r="F105" s="175" t="s">
        <v>1104</v>
      </c>
      <c r="G105" s="176" t="s">
        <v>355</v>
      </c>
      <c r="H105" s="177">
        <v>0.070999999999999994</v>
      </c>
      <c r="I105" s="178"/>
      <c r="J105" s="179">
        <f>ROUND(I105*H105,2)</f>
        <v>0</v>
      </c>
      <c r="K105" s="175" t="s">
        <v>3</v>
      </c>
      <c r="L105" s="39"/>
      <c r="M105" s="180" t="s">
        <v>3</v>
      </c>
      <c r="N105" s="181" t="s">
        <v>43</v>
      </c>
      <c r="O105" s="72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184" t="s">
        <v>222</v>
      </c>
      <c r="AT105" s="184" t="s">
        <v>145</v>
      </c>
      <c r="AU105" s="184" t="s">
        <v>81</v>
      </c>
      <c r="AY105" s="19" t="s">
        <v>143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9" t="s">
        <v>79</v>
      </c>
      <c r="BK105" s="185">
        <f>ROUND(I105*H105,2)</f>
        <v>0</v>
      </c>
      <c r="BL105" s="19" t="s">
        <v>222</v>
      </c>
      <c r="BM105" s="184" t="s">
        <v>271</v>
      </c>
    </row>
    <row r="106" s="2" customFormat="1">
      <c r="A106" s="38"/>
      <c r="B106" s="172"/>
      <c r="C106" s="173" t="s">
        <v>207</v>
      </c>
      <c r="D106" s="173" t="s">
        <v>145</v>
      </c>
      <c r="E106" s="174" t="s">
        <v>1105</v>
      </c>
      <c r="F106" s="175" t="s">
        <v>1106</v>
      </c>
      <c r="G106" s="176" t="s">
        <v>355</v>
      </c>
      <c r="H106" s="177">
        <v>0.070999999999999994</v>
      </c>
      <c r="I106" s="178"/>
      <c r="J106" s="179">
        <f>ROUND(I106*H106,2)</f>
        <v>0</v>
      </c>
      <c r="K106" s="175" t="s">
        <v>3</v>
      </c>
      <c r="L106" s="39"/>
      <c r="M106" s="180" t="s">
        <v>3</v>
      </c>
      <c r="N106" s="181" t="s">
        <v>43</v>
      </c>
      <c r="O106" s="72"/>
      <c r="P106" s="182">
        <f>O106*H106</f>
        <v>0</v>
      </c>
      <c r="Q106" s="182">
        <v>0</v>
      </c>
      <c r="R106" s="182">
        <f>Q106*H106</f>
        <v>0</v>
      </c>
      <c r="S106" s="182">
        <v>0</v>
      </c>
      <c r="T106" s="183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84" t="s">
        <v>222</v>
      </c>
      <c r="AT106" s="184" t="s">
        <v>145</v>
      </c>
      <c r="AU106" s="184" t="s">
        <v>81</v>
      </c>
      <c r="AY106" s="19" t="s">
        <v>143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9" t="s">
        <v>79</v>
      </c>
      <c r="BK106" s="185">
        <f>ROUND(I106*H106,2)</f>
        <v>0</v>
      </c>
      <c r="BL106" s="19" t="s">
        <v>222</v>
      </c>
      <c r="BM106" s="184" t="s">
        <v>283</v>
      </c>
    </row>
    <row r="107" s="2" customFormat="1">
      <c r="A107" s="38"/>
      <c r="B107" s="172"/>
      <c r="C107" s="173" t="s">
        <v>212</v>
      </c>
      <c r="D107" s="173" t="s">
        <v>145</v>
      </c>
      <c r="E107" s="174" t="s">
        <v>1107</v>
      </c>
      <c r="F107" s="175" t="s">
        <v>1108</v>
      </c>
      <c r="G107" s="176" t="s">
        <v>355</v>
      </c>
      <c r="H107" s="177">
        <v>0.070999999999999994</v>
      </c>
      <c r="I107" s="178"/>
      <c r="J107" s="179">
        <f>ROUND(I107*H107,2)</f>
        <v>0</v>
      </c>
      <c r="K107" s="175" t="s">
        <v>3</v>
      </c>
      <c r="L107" s="39"/>
      <c r="M107" s="180" t="s">
        <v>3</v>
      </c>
      <c r="N107" s="181" t="s">
        <v>43</v>
      </c>
      <c r="O107" s="72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184" t="s">
        <v>222</v>
      </c>
      <c r="AT107" s="184" t="s">
        <v>145</v>
      </c>
      <c r="AU107" s="184" t="s">
        <v>81</v>
      </c>
      <c r="AY107" s="19" t="s">
        <v>143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9" t="s">
        <v>79</v>
      </c>
      <c r="BK107" s="185">
        <f>ROUND(I107*H107,2)</f>
        <v>0</v>
      </c>
      <c r="BL107" s="19" t="s">
        <v>222</v>
      </c>
      <c r="BM107" s="184" t="s">
        <v>307</v>
      </c>
    </row>
    <row r="108" s="12" customFormat="1" ht="22.8" customHeight="1">
      <c r="A108" s="12"/>
      <c r="B108" s="159"/>
      <c r="C108" s="12"/>
      <c r="D108" s="160" t="s">
        <v>71</v>
      </c>
      <c r="E108" s="170" t="s">
        <v>1109</v>
      </c>
      <c r="F108" s="170" t="s">
        <v>1110</v>
      </c>
      <c r="G108" s="12"/>
      <c r="H108" s="12"/>
      <c r="I108" s="162"/>
      <c r="J108" s="171">
        <f>BK108</f>
        <v>0</v>
      </c>
      <c r="K108" s="12"/>
      <c r="L108" s="159"/>
      <c r="M108" s="164"/>
      <c r="N108" s="165"/>
      <c r="O108" s="165"/>
      <c r="P108" s="166">
        <f>SUM(P109:P128)</f>
        <v>0</v>
      </c>
      <c r="Q108" s="165"/>
      <c r="R108" s="166">
        <f>SUM(R109:R128)</f>
        <v>0.066420000000000007</v>
      </c>
      <c r="S108" s="165"/>
      <c r="T108" s="167">
        <f>SUM(T109:T128)</f>
        <v>0</v>
      </c>
      <c r="U108" s="12"/>
      <c r="V108" s="12"/>
      <c r="W108" s="12"/>
      <c r="X108" s="12"/>
      <c r="Y108" s="12"/>
      <c r="Z108" s="12"/>
      <c r="AA108" s="12"/>
      <c r="AB108" s="12"/>
      <c r="AC108" s="12"/>
      <c r="AD108" s="12"/>
      <c r="AE108" s="12"/>
      <c r="AR108" s="160" t="s">
        <v>81</v>
      </c>
      <c r="AT108" s="168" t="s">
        <v>71</v>
      </c>
      <c r="AU108" s="168" t="s">
        <v>79</v>
      </c>
      <c r="AY108" s="160" t="s">
        <v>143</v>
      </c>
      <c r="BK108" s="169">
        <f>SUM(BK109:BK128)</f>
        <v>0</v>
      </c>
    </row>
    <row r="109" s="2" customFormat="1">
      <c r="A109" s="38"/>
      <c r="B109" s="172"/>
      <c r="C109" s="173" t="s">
        <v>9</v>
      </c>
      <c r="D109" s="173" t="s">
        <v>145</v>
      </c>
      <c r="E109" s="174" t="s">
        <v>1111</v>
      </c>
      <c r="F109" s="175" t="s">
        <v>1112</v>
      </c>
      <c r="G109" s="176" t="s">
        <v>286</v>
      </c>
      <c r="H109" s="177">
        <v>30</v>
      </c>
      <c r="I109" s="178"/>
      <c r="J109" s="179">
        <f>ROUND(I109*H109,2)</f>
        <v>0</v>
      </c>
      <c r="K109" s="175" t="s">
        <v>3</v>
      </c>
      <c r="L109" s="39"/>
      <c r="M109" s="180" t="s">
        <v>3</v>
      </c>
      <c r="N109" s="181" t="s">
        <v>43</v>
      </c>
      <c r="O109" s="72"/>
      <c r="P109" s="182">
        <f>O109*H109</f>
        <v>0</v>
      </c>
      <c r="Q109" s="182">
        <v>0.00066</v>
      </c>
      <c r="R109" s="182">
        <f>Q109*H109</f>
        <v>0.019799999999999998</v>
      </c>
      <c r="S109" s="182">
        <v>0</v>
      </c>
      <c r="T109" s="183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184" t="s">
        <v>222</v>
      </c>
      <c r="AT109" s="184" t="s">
        <v>145</v>
      </c>
      <c r="AU109" s="184" t="s">
        <v>81</v>
      </c>
      <c r="AY109" s="19" t="s">
        <v>143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19" t="s">
        <v>79</v>
      </c>
      <c r="BK109" s="185">
        <f>ROUND(I109*H109,2)</f>
        <v>0</v>
      </c>
      <c r="BL109" s="19" t="s">
        <v>222</v>
      </c>
      <c r="BM109" s="184" t="s">
        <v>317</v>
      </c>
    </row>
    <row r="110" s="2" customFormat="1">
      <c r="A110" s="38"/>
      <c r="B110" s="172"/>
      <c r="C110" s="173" t="s">
        <v>222</v>
      </c>
      <c r="D110" s="173" t="s">
        <v>145</v>
      </c>
      <c r="E110" s="174" t="s">
        <v>1113</v>
      </c>
      <c r="F110" s="175" t="s">
        <v>1114</v>
      </c>
      <c r="G110" s="176" t="s">
        <v>286</v>
      </c>
      <c r="H110" s="177">
        <v>15</v>
      </c>
      <c r="I110" s="178"/>
      <c r="J110" s="179">
        <f>ROUND(I110*H110,2)</f>
        <v>0</v>
      </c>
      <c r="K110" s="175" t="s">
        <v>3</v>
      </c>
      <c r="L110" s="39"/>
      <c r="M110" s="180" t="s">
        <v>3</v>
      </c>
      <c r="N110" s="181" t="s">
        <v>43</v>
      </c>
      <c r="O110" s="72"/>
      <c r="P110" s="182">
        <f>O110*H110</f>
        <v>0</v>
      </c>
      <c r="Q110" s="182">
        <v>0.00091</v>
      </c>
      <c r="R110" s="182">
        <f>Q110*H110</f>
        <v>0.013650000000000001</v>
      </c>
      <c r="S110" s="182">
        <v>0</v>
      </c>
      <c r="T110" s="183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84" t="s">
        <v>222</v>
      </c>
      <c r="AT110" s="184" t="s">
        <v>145</v>
      </c>
      <c r="AU110" s="184" t="s">
        <v>81</v>
      </c>
      <c r="AY110" s="19" t="s">
        <v>143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9" t="s">
        <v>79</v>
      </c>
      <c r="BK110" s="185">
        <f>ROUND(I110*H110,2)</f>
        <v>0</v>
      </c>
      <c r="BL110" s="19" t="s">
        <v>222</v>
      </c>
      <c r="BM110" s="184" t="s">
        <v>326</v>
      </c>
    </row>
    <row r="111" s="2" customFormat="1">
      <c r="A111" s="38"/>
      <c r="B111" s="172"/>
      <c r="C111" s="173" t="s">
        <v>226</v>
      </c>
      <c r="D111" s="173" t="s">
        <v>145</v>
      </c>
      <c r="E111" s="174" t="s">
        <v>1115</v>
      </c>
      <c r="F111" s="175" t="s">
        <v>1116</v>
      </c>
      <c r="G111" s="176" t="s">
        <v>286</v>
      </c>
      <c r="H111" s="177">
        <v>10</v>
      </c>
      <c r="I111" s="178"/>
      <c r="J111" s="179">
        <f>ROUND(I111*H111,2)</f>
        <v>0</v>
      </c>
      <c r="K111" s="175" t="s">
        <v>3</v>
      </c>
      <c r="L111" s="39"/>
      <c r="M111" s="180" t="s">
        <v>3</v>
      </c>
      <c r="N111" s="181" t="s">
        <v>43</v>
      </c>
      <c r="O111" s="72"/>
      <c r="P111" s="182">
        <f>O111*H111</f>
        <v>0</v>
      </c>
      <c r="Q111" s="182">
        <v>0.0011900000000000001</v>
      </c>
      <c r="R111" s="182">
        <f>Q111*H111</f>
        <v>0.011900000000000001</v>
      </c>
      <c r="S111" s="182">
        <v>0</v>
      </c>
      <c r="T111" s="183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184" t="s">
        <v>222</v>
      </c>
      <c r="AT111" s="184" t="s">
        <v>145</v>
      </c>
      <c r="AU111" s="184" t="s">
        <v>81</v>
      </c>
      <c r="AY111" s="19" t="s">
        <v>143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9" t="s">
        <v>79</v>
      </c>
      <c r="BK111" s="185">
        <f>ROUND(I111*H111,2)</f>
        <v>0</v>
      </c>
      <c r="BL111" s="19" t="s">
        <v>222</v>
      </c>
      <c r="BM111" s="184" t="s">
        <v>336</v>
      </c>
    </row>
    <row r="112" s="2" customFormat="1" ht="33" customHeight="1">
      <c r="A112" s="38"/>
      <c r="B112" s="172"/>
      <c r="C112" s="173" t="s">
        <v>230</v>
      </c>
      <c r="D112" s="173" t="s">
        <v>145</v>
      </c>
      <c r="E112" s="174" t="s">
        <v>1117</v>
      </c>
      <c r="F112" s="175" t="s">
        <v>1118</v>
      </c>
      <c r="G112" s="176" t="s">
        <v>286</v>
      </c>
      <c r="H112" s="177">
        <v>55</v>
      </c>
      <c r="I112" s="178"/>
      <c r="J112" s="179">
        <f>ROUND(I112*H112,2)</f>
        <v>0</v>
      </c>
      <c r="K112" s="175" t="s">
        <v>3</v>
      </c>
      <c r="L112" s="39"/>
      <c r="M112" s="180" t="s">
        <v>3</v>
      </c>
      <c r="N112" s="181" t="s">
        <v>43</v>
      </c>
      <c r="O112" s="72"/>
      <c r="P112" s="182">
        <f>O112*H112</f>
        <v>0</v>
      </c>
      <c r="Q112" s="182">
        <v>6.9999999999999994E-05</v>
      </c>
      <c r="R112" s="182">
        <f>Q112*H112</f>
        <v>0.0038499999999999997</v>
      </c>
      <c r="S112" s="182">
        <v>0</v>
      </c>
      <c r="T112" s="183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84" t="s">
        <v>222</v>
      </c>
      <c r="AT112" s="184" t="s">
        <v>145</v>
      </c>
      <c r="AU112" s="184" t="s">
        <v>81</v>
      </c>
      <c r="AY112" s="19" t="s">
        <v>143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19" t="s">
        <v>79</v>
      </c>
      <c r="BK112" s="185">
        <f>ROUND(I112*H112,2)</f>
        <v>0</v>
      </c>
      <c r="BL112" s="19" t="s">
        <v>222</v>
      </c>
      <c r="BM112" s="184" t="s">
        <v>344</v>
      </c>
    </row>
    <row r="113" s="2" customFormat="1" ht="21.75" customHeight="1">
      <c r="A113" s="38"/>
      <c r="B113" s="172"/>
      <c r="C113" s="173" t="s">
        <v>234</v>
      </c>
      <c r="D113" s="173" t="s">
        <v>145</v>
      </c>
      <c r="E113" s="174" t="s">
        <v>1119</v>
      </c>
      <c r="F113" s="175" t="s">
        <v>1120</v>
      </c>
      <c r="G113" s="176" t="s">
        <v>204</v>
      </c>
      <c r="H113" s="177">
        <v>12</v>
      </c>
      <c r="I113" s="178"/>
      <c r="J113" s="179">
        <f>ROUND(I113*H113,2)</f>
        <v>0</v>
      </c>
      <c r="K113" s="175" t="s">
        <v>3</v>
      </c>
      <c r="L113" s="39"/>
      <c r="M113" s="180" t="s">
        <v>3</v>
      </c>
      <c r="N113" s="181" t="s">
        <v>43</v>
      </c>
      <c r="O113" s="72"/>
      <c r="P113" s="182">
        <f>O113*H113</f>
        <v>0</v>
      </c>
      <c r="Q113" s="182">
        <v>0.00012999999999999999</v>
      </c>
      <c r="R113" s="182">
        <f>Q113*H113</f>
        <v>0.0015599999999999998</v>
      </c>
      <c r="S113" s="182">
        <v>0</v>
      </c>
      <c r="T113" s="183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84" t="s">
        <v>222</v>
      </c>
      <c r="AT113" s="184" t="s">
        <v>145</v>
      </c>
      <c r="AU113" s="184" t="s">
        <v>81</v>
      </c>
      <c r="AY113" s="19" t="s">
        <v>143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19" t="s">
        <v>79</v>
      </c>
      <c r="BK113" s="185">
        <f>ROUND(I113*H113,2)</f>
        <v>0</v>
      </c>
      <c r="BL113" s="19" t="s">
        <v>222</v>
      </c>
      <c r="BM113" s="184" t="s">
        <v>352</v>
      </c>
    </row>
    <row r="114" s="2" customFormat="1" ht="21.75" customHeight="1">
      <c r="A114" s="38"/>
      <c r="B114" s="172"/>
      <c r="C114" s="173" t="s">
        <v>248</v>
      </c>
      <c r="D114" s="173" t="s">
        <v>145</v>
      </c>
      <c r="E114" s="174" t="s">
        <v>1121</v>
      </c>
      <c r="F114" s="175" t="s">
        <v>1122</v>
      </c>
      <c r="G114" s="176" t="s">
        <v>1123</v>
      </c>
      <c r="H114" s="177">
        <v>1</v>
      </c>
      <c r="I114" s="178"/>
      <c r="J114" s="179">
        <f>ROUND(I114*H114,2)</f>
        <v>0</v>
      </c>
      <c r="K114" s="175" t="s">
        <v>3</v>
      </c>
      <c r="L114" s="39"/>
      <c r="M114" s="180" t="s">
        <v>3</v>
      </c>
      <c r="N114" s="181" t="s">
        <v>43</v>
      </c>
      <c r="O114" s="72"/>
      <c r="P114" s="182">
        <f>O114*H114</f>
        <v>0</v>
      </c>
      <c r="Q114" s="182">
        <v>0.00025000000000000001</v>
      </c>
      <c r="R114" s="182">
        <f>Q114*H114</f>
        <v>0.00025000000000000001</v>
      </c>
      <c r="S114" s="182">
        <v>0</v>
      </c>
      <c r="T114" s="183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84" t="s">
        <v>222</v>
      </c>
      <c r="AT114" s="184" t="s">
        <v>145</v>
      </c>
      <c r="AU114" s="184" t="s">
        <v>81</v>
      </c>
      <c r="AY114" s="19" t="s">
        <v>143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9" t="s">
        <v>79</v>
      </c>
      <c r="BK114" s="185">
        <f>ROUND(I114*H114,2)</f>
        <v>0</v>
      </c>
      <c r="BL114" s="19" t="s">
        <v>222</v>
      </c>
      <c r="BM114" s="184" t="s">
        <v>363</v>
      </c>
    </row>
    <row r="115" s="2" customFormat="1">
      <c r="A115" s="38"/>
      <c r="B115" s="172"/>
      <c r="C115" s="173" t="s">
        <v>8</v>
      </c>
      <c r="D115" s="173" t="s">
        <v>145</v>
      </c>
      <c r="E115" s="174" t="s">
        <v>1124</v>
      </c>
      <c r="F115" s="175" t="s">
        <v>1125</v>
      </c>
      <c r="G115" s="176" t="s">
        <v>204</v>
      </c>
      <c r="H115" s="177">
        <v>1</v>
      </c>
      <c r="I115" s="178"/>
      <c r="J115" s="179">
        <f>ROUND(I115*H115,2)</f>
        <v>0</v>
      </c>
      <c r="K115" s="175" t="s">
        <v>3</v>
      </c>
      <c r="L115" s="39"/>
      <c r="M115" s="180" t="s">
        <v>3</v>
      </c>
      <c r="N115" s="181" t="s">
        <v>43</v>
      </c>
      <c r="O115" s="72"/>
      <c r="P115" s="182">
        <f>O115*H115</f>
        <v>0</v>
      </c>
      <c r="Q115" s="182">
        <v>0.00022000000000000001</v>
      </c>
      <c r="R115" s="182">
        <f>Q115*H115</f>
        <v>0.00022000000000000001</v>
      </c>
      <c r="S115" s="182">
        <v>0</v>
      </c>
      <c r="T115" s="183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184" t="s">
        <v>222</v>
      </c>
      <c r="AT115" s="184" t="s">
        <v>145</v>
      </c>
      <c r="AU115" s="184" t="s">
        <v>81</v>
      </c>
      <c r="AY115" s="19" t="s">
        <v>143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19" t="s">
        <v>79</v>
      </c>
      <c r="BK115" s="185">
        <f>ROUND(I115*H115,2)</f>
        <v>0</v>
      </c>
      <c r="BL115" s="19" t="s">
        <v>222</v>
      </c>
      <c r="BM115" s="184" t="s">
        <v>374</v>
      </c>
    </row>
    <row r="116" s="2" customFormat="1">
      <c r="A116" s="38"/>
      <c r="B116" s="172"/>
      <c r="C116" s="173" t="s">
        <v>255</v>
      </c>
      <c r="D116" s="173" t="s">
        <v>145</v>
      </c>
      <c r="E116" s="174" t="s">
        <v>1126</v>
      </c>
      <c r="F116" s="175" t="s">
        <v>1127</v>
      </c>
      <c r="G116" s="176" t="s">
        <v>204</v>
      </c>
      <c r="H116" s="177">
        <v>6</v>
      </c>
      <c r="I116" s="178"/>
      <c r="J116" s="179">
        <f>ROUND(I116*H116,2)</f>
        <v>0</v>
      </c>
      <c r="K116" s="175" t="s">
        <v>3</v>
      </c>
      <c r="L116" s="39"/>
      <c r="M116" s="180" t="s">
        <v>3</v>
      </c>
      <c r="N116" s="181" t="s">
        <v>43</v>
      </c>
      <c r="O116" s="72"/>
      <c r="P116" s="182">
        <f>O116*H116</f>
        <v>0</v>
      </c>
      <c r="Q116" s="182">
        <v>0.00013999999999999999</v>
      </c>
      <c r="R116" s="182">
        <f>Q116*H116</f>
        <v>0.00083999999999999993</v>
      </c>
      <c r="S116" s="182">
        <v>0</v>
      </c>
      <c r="T116" s="183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84" t="s">
        <v>222</v>
      </c>
      <c r="AT116" s="184" t="s">
        <v>145</v>
      </c>
      <c r="AU116" s="184" t="s">
        <v>81</v>
      </c>
      <c r="AY116" s="19" t="s">
        <v>143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19" t="s">
        <v>79</v>
      </c>
      <c r="BK116" s="185">
        <f>ROUND(I116*H116,2)</f>
        <v>0</v>
      </c>
      <c r="BL116" s="19" t="s">
        <v>222</v>
      </c>
      <c r="BM116" s="184" t="s">
        <v>384</v>
      </c>
    </row>
    <row r="117" s="2" customFormat="1" ht="16.5" customHeight="1">
      <c r="A117" s="38"/>
      <c r="B117" s="172"/>
      <c r="C117" s="173" t="s">
        <v>266</v>
      </c>
      <c r="D117" s="173" t="s">
        <v>145</v>
      </c>
      <c r="E117" s="174" t="s">
        <v>1128</v>
      </c>
      <c r="F117" s="175" t="s">
        <v>1129</v>
      </c>
      <c r="G117" s="176" t="s">
        <v>204</v>
      </c>
      <c r="H117" s="177">
        <v>6</v>
      </c>
      <c r="I117" s="178"/>
      <c r="J117" s="179">
        <f>ROUND(I117*H117,2)</f>
        <v>0</v>
      </c>
      <c r="K117" s="175" t="s">
        <v>3</v>
      </c>
      <c r="L117" s="39"/>
      <c r="M117" s="180" t="s">
        <v>3</v>
      </c>
      <c r="N117" s="181" t="s">
        <v>43</v>
      </c>
      <c r="O117" s="72"/>
      <c r="P117" s="182">
        <f>O117*H117</f>
        <v>0</v>
      </c>
      <c r="Q117" s="182">
        <v>0.00022000000000000001</v>
      </c>
      <c r="R117" s="182">
        <f>Q117*H117</f>
        <v>0.00132</v>
      </c>
      <c r="S117" s="182">
        <v>0</v>
      </c>
      <c r="T117" s="183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84" t="s">
        <v>222</v>
      </c>
      <c r="AT117" s="184" t="s">
        <v>145</v>
      </c>
      <c r="AU117" s="184" t="s">
        <v>81</v>
      </c>
      <c r="AY117" s="19" t="s">
        <v>143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19" t="s">
        <v>79</v>
      </c>
      <c r="BK117" s="185">
        <f>ROUND(I117*H117,2)</f>
        <v>0</v>
      </c>
      <c r="BL117" s="19" t="s">
        <v>222</v>
      </c>
      <c r="BM117" s="184" t="s">
        <v>393</v>
      </c>
    </row>
    <row r="118" s="2" customFormat="1">
      <c r="A118" s="38"/>
      <c r="B118" s="172"/>
      <c r="C118" s="173" t="s">
        <v>271</v>
      </c>
      <c r="D118" s="173" t="s">
        <v>145</v>
      </c>
      <c r="E118" s="174" t="s">
        <v>1130</v>
      </c>
      <c r="F118" s="175" t="s">
        <v>1131</v>
      </c>
      <c r="G118" s="176" t="s">
        <v>204</v>
      </c>
      <c r="H118" s="177">
        <v>2</v>
      </c>
      <c r="I118" s="178"/>
      <c r="J118" s="179">
        <f>ROUND(I118*H118,2)</f>
        <v>0</v>
      </c>
      <c r="K118" s="175" t="s">
        <v>3</v>
      </c>
      <c r="L118" s="39"/>
      <c r="M118" s="180" t="s">
        <v>3</v>
      </c>
      <c r="N118" s="181" t="s">
        <v>43</v>
      </c>
      <c r="O118" s="72"/>
      <c r="P118" s="182">
        <f>O118*H118</f>
        <v>0</v>
      </c>
      <c r="Q118" s="182">
        <v>2.0000000000000002E-05</v>
      </c>
      <c r="R118" s="182">
        <f>Q118*H118</f>
        <v>4.0000000000000003E-05</v>
      </c>
      <c r="S118" s="182">
        <v>0</v>
      </c>
      <c r="T118" s="183">
        <f>S118*H118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R118" s="184" t="s">
        <v>222</v>
      </c>
      <c r="AT118" s="184" t="s">
        <v>145</v>
      </c>
      <c r="AU118" s="184" t="s">
        <v>81</v>
      </c>
      <c r="AY118" s="19" t="s">
        <v>143</v>
      </c>
      <c r="BE118" s="185">
        <f>IF(N118="základní",J118,0)</f>
        <v>0</v>
      </c>
      <c r="BF118" s="185">
        <f>IF(N118="snížená",J118,0)</f>
        <v>0</v>
      </c>
      <c r="BG118" s="185">
        <f>IF(N118="zákl. přenesená",J118,0)</f>
        <v>0</v>
      </c>
      <c r="BH118" s="185">
        <f>IF(N118="sníž. přenesená",J118,0)</f>
        <v>0</v>
      </c>
      <c r="BI118" s="185">
        <f>IF(N118="nulová",J118,0)</f>
        <v>0</v>
      </c>
      <c r="BJ118" s="19" t="s">
        <v>79</v>
      </c>
      <c r="BK118" s="185">
        <f>ROUND(I118*H118,2)</f>
        <v>0</v>
      </c>
      <c r="BL118" s="19" t="s">
        <v>222</v>
      </c>
      <c r="BM118" s="184" t="s">
        <v>403</v>
      </c>
    </row>
    <row r="119" s="2" customFormat="1">
      <c r="A119" s="38"/>
      <c r="B119" s="172"/>
      <c r="C119" s="173" t="s">
        <v>275</v>
      </c>
      <c r="D119" s="173" t="s">
        <v>145</v>
      </c>
      <c r="E119" s="174" t="s">
        <v>1132</v>
      </c>
      <c r="F119" s="175" t="s">
        <v>1133</v>
      </c>
      <c r="G119" s="176" t="s">
        <v>204</v>
      </c>
      <c r="H119" s="177">
        <v>1</v>
      </c>
      <c r="I119" s="178"/>
      <c r="J119" s="179">
        <f>ROUND(I119*H119,2)</f>
        <v>0</v>
      </c>
      <c r="K119" s="175" t="s">
        <v>3</v>
      </c>
      <c r="L119" s="39"/>
      <c r="M119" s="180" t="s">
        <v>3</v>
      </c>
      <c r="N119" s="181" t="s">
        <v>43</v>
      </c>
      <c r="O119" s="72"/>
      <c r="P119" s="182">
        <f>O119*H119</f>
        <v>0</v>
      </c>
      <c r="Q119" s="182">
        <v>3.0000000000000001E-05</v>
      </c>
      <c r="R119" s="182">
        <f>Q119*H119</f>
        <v>3.0000000000000001E-05</v>
      </c>
      <c r="S119" s="182">
        <v>0</v>
      </c>
      <c r="T119" s="183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84" t="s">
        <v>222</v>
      </c>
      <c r="AT119" s="184" t="s">
        <v>145</v>
      </c>
      <c r="AU119" s="184" t="s">
        <v>81</v>
      </c>
      <c r="AY119" s="19" t="s">
        <v>143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19" t="s">
        <v>79</v>
      </c>
      <c r="BK119" s="185">
        <f>ROUND(I119*H119,2)</f>
        <v>0</v>
      </c>
      <c r="BL119" s="19" t="s">
        <v>222</v>
      </c>
      <c r="BM119" s="184" t="s">
        <v>413</v>
      </c>
    </row>
    <row r="120" s="2" customFormat="1">
      <c r="A120" s="38"/>
      <c r="B120" s="172"/>
      <c r="C120" s="173" t="s">
        <v>283</v>
      </c>
      <c r="D120" s="173" t="s">
        <v>145</v>
      </c>
      <c r="E120" s="174" t="s">
        <v>1134</v>
      </c>
      <c r="F120" s="175" t="s">
        <v>1135</v>
      </c>
      <c r="G120" s="176" t="s">
        <v>204</v>
      </c>
      <c r="H120" s="177">
        <v>2</v>
      </c>
      <c r="I120" s="178"/>
      <c r="J120" s="179">
        <f>ROUND(I120*H120,2)</f>
        <v>0</v>
      </c>
      <c r="K120" s="175" t="s">
        <v>3</v>
      </c>
      <c r="L120" s="39"/>
      <c r="M120" s="180" t="s">
        <v>3</v>
      </c>
      <c r="N120" s="181" t="s">
        <v>43</v>
      </c>
      <c r="O120" s="72"/>
      <c r="P120" s="182">
        <f>O120*H120</f>
        <v>0</v>
      </c>
      <c r="Q120" s="182">
        <v>0.00035</v>
      </c>
      <c r="R120" s="182">
        <f>Q120*H120</f>
        <v>0.00069999999999999999</v>
      </c>
      <c r="S120" s="182">
        <v>0</v>
      </c>
      <c r="T120" s="183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84" t="s">
        <v>222</v>
      </c>
      <c r="AT120" s="184" t="s">
        <v>145</v>
      </c>
      <c r="AU120" s="184" t="s">
        <v>81</v>
      </c>
      <c r="AY120" s="19" t="s">
        <v>143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19" t="s">
        <v>79</v>
      </c>
      <c r="BK120" s="185">
        <f>ROUND(I120*H120,2)</f>
        <v>0</v>
      </c>
      <c r="BL120" s="19" t="s">
        <v>222</v>
      </c>
      <c r="BM120" s="184" t="s">
        <v>422</v>
      </c>
    </row>
    <row r="121" s="2" customFormat="1">
      <c r="A121" s="38"/>
      <c r="B121" s="172"/>
      <c r="C121" s="173" t="s">
        <v>294</v>
      </c>
      <c r="D121" s="173" t="s">
        <v>145</v>
      </c>
      <c r="E121" s="174" t="s">
        <v>1136</v>
      </c>
      <c r="F121" s="175" t="s">
        <v>1137</v>
      </c>
      <c r="G121" s="176" t="s">
        <v>204</v>
      </c>
      <c r="H121" s="177">
        <v>1</v>
      </c>
      <c r="I121" s="178"/>
      <c r="J121" s="179">
        <f>ROUND(I121*H121,2)</f>
        <v>0</v>
      </c>
      <c r="K121" s="175" t="s">
        <v>3</v>
      </c>
      <c r="L121" s="39"/>
      <c r="M121" s="180" t="s">
        <v>3</v>
      </c>
      <c r="N121" s="181" t="s">
        <v>43</v>
      </c>
      <c r="O121" s="72"/>
      <c r="P121" s="182">
        <f>O121*H121</f>
        <v>0</v>
      </c>
      <c r="Q121" s="182">
        <v>0.00055000000000000003</v>
      </c>
      <c r="R121" s="182">
        <f>Q121*H121</f>
        <v>0.00055000000000000003</v>
      </c>
      <c r="S121" s="182">
        <v>0</v>
      </c>
      <c r="T121" s="183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84" t="s">
        <v>222</v>
      </c>
      <c r="AT121" s="184" t="s">
        <v>145</v>
      </c>
      <c r="AU121" s="184" t="s">
        <v>81</v>
      </c>
      <c r="AY121" s="19" t="s">
        <v>143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9" t="s">
        <v>79</v>
      </c>
      <c r="BK121" s="185">
        <f>ROUND(I121*H121,2)</f>
        <v>0</v>
      </c>
      <c r="BL121" s="19" t="s">
        <v>222</v>
      </c>
      <c r="BM121" s="184" t="s">
        <v>432</v>
      </c>
    </row>
    <row r="122" s="2" customFormat="1" ht="21.75" customHeight="1">
      <c r="A122" s="38"/>
      <c r="B122" s="172"/>
      <c r="C122" s="173" t="s">
        <v>307</v>
      </c>
      <c r="D122" s="173" t="s">
        <v>145</v>
      </c>
      <c r="E122" s="174" t="s">
        <v>1138</v>
      </c>
      <c r="F122" s="175" t="s">
        <v>1139</v>
      </c>
      <c r="G122" s="176" t="s">
        <v>204</v>
      </c>
      <c r="H122" s="177">
        <v>2</v>
      </c>
      <c r="I122" s="178"/>
      <c r="J122" s="179">
        <f>ROUND(I122*H122,2)</f>
        <v>0</v>
      </c>
      <c r="K122" s="175" t="s">
        <v>3</v>
      </c>
      <c r="L122" s="39"/>
      <c r="M122" s="180" t="s">
        <v>3</v>
      </c>
      <c r="N122" s="181" t="s">
        <v>43</v>
      </c>
      <c r="O122" s="72"/>
      <c r="P122" s="182">
        <f>O122*H122</f>
        <v>0</v>
      </c>
      <c r="Q122" s="182">
        <v>2.0000000000000002E-05</v>
      </c>
      <c r="R122" s="182">
        <f>Q122*H122</f>
        <v>4.0000000000000003E-05</v>
      </c>
      <c r="S122" s="182">
        <v>0</v>
      </c>
      <c r="T122" s="183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184" t="s">
        <v>222</v>
      </c>
      <c r="AT122" s="184" t="s">
        <v>145</v>
      </c>
      <c r="AU122" s="184" t="s">
        <v>81</v>
      </c>
      <c r="AY122" s="19" t="s">
        <v>143</v>
      </c>
      <c r="BE122" s="185">
        <f>IF(N122="základní",J122,0)</f>
        <v>0</v>
      </c>
      <c r="BF122" s="185">
        <f>IF(N122="snížená",J122,0)</f>
        <v>0</v>
      </c>
      <c r="BG122" s="185">
        <f>IF(N122="zákl. přenesená",J122,0)</f>
        <v>0</v>
      </c>
      <c r="BH122" s="185">
        <f>IF(N122="sníž. přenesená",J122,0)</f>
        <v>0</v>
      </c>
      <c r="BI122" s="185">
        <f>IF(N122="nulová",J122,0)</f>
        <v>0</v>
      </c>
      <c r="BJ122" s="19" t="s">
        <v>79</v>
      </c>
      <c r="BK122" s="185">
        <f>ROUND(I122*H122,2)</f>
        <v>0</v>
      </c>
      <c r="BL122" s="19" t="s">
        <v>222</v>
      </c>
      <c r="BM122" s="184" t="s">
        <v>442</v>
      </c>
    </row>
    <row r="123" s="2" customFormat="1" ht="21.75" customHeight="1">
      <c r="A123" s="38"/>
      <c r="B123" s="172"/>
      <c r="C123" s="173" t="s">
        <v>312</v>
      </c>
      <c r="D123" s="173" t="s">
        <v>145</v>
      </c>
      <c r="E123" s="174" t="s">
        <v>1140</v>
      </c>
      <c r="F123" s="175" t="s">
        <v>1141</v>
      </c>
      <c r="G123" s="176" t="s">
        <v>204</v>
      </c>
      <c r="H123" s="177">
        <v>1</v>
      </c>
      <c r="I123" s="178"/>
      <c r="J123" s="179">
        <f>ROUND(I123*H123,2)</f>
        <v>0</v>
      </c>
      <c r="K123" s="175" t="s">
        <v>3</v>
      </c>
      <c r="L123" s="39"/>
      <c r="M123" s="180" t="s">
        <v>3</v>
      </c>
      <c r="N123" s="181" t="s">
        <v>43</v>
      </c>
      <c r="O123" s="72"/>
      <c r="P123" s="182">
        <f>O123*H123</f>
        <v>0</v>
      </c>
      <c r="Q123" s="182">
        <v>2.0000000000000002E-05</v>
      </c>
      <c r="R123" s="182">
        <f>Q123*H123</f>
        <v>2.0000000000000002E-05</v>
      </c>
      <c r="S123" s="182">
        <v>0</v>
      </c>
      <c r="T123" s="183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84" t="s">
        <v>222</v>
      </c>
      <c r="AT123" s="184" t="s">
        <v>145</v>
      </c>
      <c r="AU123" s="184" t="s">
        <v>81</v>
      </c>
      <c r="AY123" s="19" t="s">
        <v>143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9" t="s">
        <v>79</v>
      </c>
      <c r="BK123" s="185">
        <f>ROUND(I123*H123,2)</f>
        <v>0</v>
      </c>
      <c r="BL123" s="19" t="s">
        <v>222</v>
      </c>
      <c r="BM123" s="184" t="s">
        <v>452</v>
      </c>
    </row>
    <row r="124" s="2" customFormat="1" ht="16.5" customHeight="1">
      <c r="A124" s="38"/>
      <c r="B124" s="172"/>
      <c r="C124" s="173" t="s">
        <v>317</v>
      </c>
      <c r="D124" s="173" t="s">
        <v>145</v>
      </c>
      <c r="E124" s="174" t="s">
        <v>1142</v>
      </c>
      <c r="F124" s="175" t="s">
        <v>1143</v>
      </c>
      <c r="G124" s="176" t="s">
        <v>986</v>
      </c>
      <c r="H124" s="177">
        <v>8</v>
      </c>
      <c r="I124" s="178"/>
      <c r="J124" s="179">
        <f>ROUND(I124*H124,2)</f>
        <v>0</v>
      </c>
      <c r="K124" s="175" t="s">
        <v>3</v>
      </c>
      <c r="L124" s="39"/>
      <c r="M124" s="180" t="s">
        <v>3</v>
      </c>
      <c r="N124" s="181" t="s">
        <v>43</v>
      </c>
      <c r="O124" s="72"/>
      <c r="P124" s="182">
        <f>O124*H124</f>
        <v>0</v>
      </c>
      <c r="Q124" s="182">
        <v>0.00014999999999999999</v>
      </c>
      <c r="R124" s="182">
        <f>Q124*H124</f>
        <v>0.0011999999999999999</v>
      </c>
      <c r="S124" s="182">
        <v>0</v>
      </c>
      <c r="T124" s="183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84" t="s">
        <v>222</v>
      </c>
      <c r="AT124" s="184" t="s">
        <v>145</v>
      </c>
      <c r="AU124" s="184" t="s">
        <v>81</v>
      </c>
      <c r="AY124" s="19" t="s">
        <v>143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19" t="s">
        <v>79</v>
      </c>
      <c r="BK124" s="185">
        <f>ROUND(I124*H124,2)</f>
        <v>0</v>
      </c>
      <c r="BL124" s="19" t="s">
        <v>222</v>
      </c>
      <c r="BM124" s="184" t="s">
        <v>462</v>
      </c>
    </row>
    <row r="125" s="2" customFormat="1">
      <c r="A125" s="38"/>
      <c r="B125" s="172"/>
      <c r="C125" s="173" t="s">
        <v>321</v>
      </c>
      <c r="D125" s="173" t="s">
        <v>145</v>
      </c>
      <c r="E125" s="174" t="s">
        <v>1144</v>
      </c>
      <c r="F125" s="175" t="s">
        <v>1145</v>
      </c>
      <c r="G125" s="176" t="s">
        <v>286</v>
      </c>
      <c r="H125" s="177">
        <v>55</v>
      </c>
      <c r="I125" s="178"/>
      <c r="J125" s="179">
        <f>ROUND(I125*H125,2)</f>
        <v>0</v>
      </c>
      <c r="K125" s="175" t="s">
        <v>3</v>
      </c>
      <c r="L125" s="39"/>
      <c r="M125" s="180" t="s">
        <v>3</v>
      </c>
      <c r="N125" s="181" t="s">
        <v>43</v>
      </c>
      <c r="O125" s="72"/>
      <c r="P125" s="182">
        <f>O125*H125</f>
        <v>0</v>
      </c>
      <c r="Q125" s="182">
        <v>0.00019000000000000001</v>
      </c>
      <c r="R125" s="182">
        <f>Q125*H125</f>
        <v>0.010450000000000001</v>
      </c>
      <c r="S125" s="182">
        <v>0</v>
      </c>
      <c r="T125" s="183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84" t="s">
        <v>222</v>
      </c>
      <c r="AT125" s="184" t="s">
        <v>145</v>
      </c>
      <c r="AU125" s="184" t="s">
        <v>81</v>
      </c>
      <c r="AY125" s="19" t="s">
        <v>143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9" t="s">
        <v>79</v>
      </c>
      <c r="BK125" s="185">
        <f>ROUND(I125*H125,2)</f>
        <v>0</v>
      </c>
      <c r="BL125" s="19" t="s">
        <v>222</v>
      </c>
      <c r="BM125" s="184" t="s">
        <v>472</v>
      </c>
    </row>
    <row r="126" s="2" customFormat="1">
      <c r="A126" s="38"/>
      <c r="B126" s="172"/>
      <c r="C126" s="173" t="s">
        <v>326</v>
      </c>
      <c r="D126" s="173" t="s">
        <v>145</v>
      </c>
      <c r="E126" s="174" t="s">
        <v>1146</v>
      </c>
      <c r="F126" s="175" t="s">
        <v>1147</v>
      </c>
      <c r="G126" s="176" t="s">
        <v>355</v>
      </c>
      <c r="H126" s="177">
        <v>0.066000000000000003</v>
      </c>
      <c r="I126" s="178"/>
      <c r="J126" s="179">
        <f>ROUND(I126*H126,2)</f>
        <v>0</v>
      </c>
      <c r="K126" s="175" t="s">
        <v>3</v>
      </c>
      <c r="L126" s="39"/>
      <c r="M126" s="180" t="s">
        <v>3</v>
      </c>
      <c r="N126" s="181" t="s">
        <v>43</v>
      </c>
      <c r="O126" s="72"/>
      <c r="P126" s="182">
        <f>O126*H126</f>
        <v>0</v>
      </c>
      <c r="Q126" s="182">
        <v>0</v>
      </c>
      <c r="R126" s="182">
        <f>Q126*H126</f>
        <v>0</v>
      </c>
      <c r="S126" s="182">
        <v>0</v>
      </c>
      <c r="T126" s="183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184" t="s">
        <v>222</v>
      </c>
      <c r="AT126" s="184" t="s">
        <v>145</v>
      </c>
      <c r="AU126" s="184" t="s">
        <v>81</v>
      </c>
      <c r="AY126" s="19" t="s">
        <v>143</v>
      </c>
      <c r="BE126" s="185">
        <f>IF(N126="základní",J126,0)</f>
        <v>0</v>
      </c>
      <c r="BF126" s="185">
        <f>IF(N126="snížená",J126,0)</f>
        <v>0</v>
      </c>
      <c r="BG126" s="185">
        <f>IF(N126="zákl. přenesená",J126,0)</f>
        <v>0</v>
      </c>
      <c r="BH126" s="185">
        <f>IF(N126="sníž. přenesená",J126,0)</f>
        <v>0</v>
      </c>
      <c r="BI126" s="185">
        <f>IF(N126="nulová",J126,0)</f>
        <v>0</v>
      </c>
      <c r="BJ126" s="19" t="s">
        <v>79</v>
      </c>
      <c r="BK126" s="185">
        <f>ROUND(I126*H126,2)</f>
        <v>0</v>
      </c>
      <c r="BL126" s="19" t="s">
        <v>222</v>
      </c>
      <c r="BM126" s="184" t="s">
        <v>481</v>
      </c>
    </row>
    <row r="127" s="2" customFormat="1">
      <c r="A127" s="38"/>
      <c r="B127" s="172"/>
      <c r="C127" s="173" t="s">
        <v>331</v>
      </c>
      <c r="D127" s="173" t="s">
        <v>145</v>
      </c>
      <c r="E127" s="174" t="s">
        <v>1148</v>
      </c>
      <c r="F127" s="175" t="s">
        <v>1149</v>
      </c>
      <c r="G127" s="176" t="s">
        <v>355</v>
      </c>
      <c r="H127" s="177">
        <v>0.066000000000000003</v>
      </c>
      <c r="I127" s="178"/>
      <c r="J127" s="179">
        <f>ROUND(I127*H127,2)</f>
        <v>0</v>
      </c>
      <c r="K127" s="175" t="s">
        <v>3</v>
      </c>
      <c r="L127" s="39"/>
      <c r="M127" s="180" t="s">
        <v>3</v>
      </c>
      <c r="N127" s="181" t="s">
        <v>43</v>
      </c>
      <c r="O127" s="72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84" t="s">
        <v>222</v>
      </c>
      <c r="AT127" s="184" t="s">
        <v>145</v>
      </c>
      <c r="AU127" s="184" t="s">
        <v>81</v>
      </c>
      <c r="AY127" s="19" t="s">
        <v>143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9" t="s">
        <v>79</v>
      </c>
      <c r="BK127" s="185">
        <f>ROUND(I127*H127,2)</f>
        <v>0</v>
      </c>
      <c r="BL127" s="19" t="s">
        <v>222</v>
      </c>
      <c r="BM127" s="184" t="s">
        <v>490</v>
      </c>
    </row>
    <row r="128" s="2" customFormat="1">
      <c r="A128" s="38"/>
      <c r="B128" s="172"/>
      <c r="C128" s="173" t="s">
        <v>336</v>
      </c>
      <c r="D128" s="173" t="s">
        <v>145</v>
      </c>
      <c r="E128" s="174" t="s">
        <v>1150</v>
      </c>
      <c r="F128" s="175" t="s">
        <v>1151</v>
      </c>
      <c r="G128" s="176" t="s">
        <v>355</v>
      </c>
      <c r="H128" s="177">
        <v>0.066000000000000003</v>
      </c>
      <c r="I128" s="178"/>
      <c r="J128" s="179">
        <f>ROUND(I128*H128,2)</f>
        <v>0</v>
      </c>
      <c r="K128" s="175" t="s">
        <v>3</v>
      </c>
      <c r="L128" s="39"/>
      <c r="M128" s="180" t="s">
        <v>3</v>
      </c>
      <c r="N128" s="181" t="s">
        <v>43</v>
      </c>
      <c r="O128" s="72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84" t="s">
        <v>222</v>
      </c>
      <c r="AT128" s="184" t="s">
        <v>145</v>
      </c>
      <c r="AU128" s="184" t="s">
        <v>81</v>
      </c>
      <c r="AY128" s="19" t="s">
        <v>143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9" t="s">
        <v>79</v>
      </c>
      <c r="BK128" s="185">
        <f>ROUND(I128*H128,2)</f>
        <v>0</v>
      </c>
      <c r="BL128" s="19" t="s">
        <v>222</v>
      </c>
      <c r="BM128" s="184" t="s">
        <v>498</v>
      </c>
    </row>
    <row r="129" s="12" customFormat="1" ht="22.8" customHeight="1">
      <c r="A129" s="12"/>
      <c r="B129" s="159"/>
      <c r="C129" s="12"/>
      <c r="D129" s="160" t="s">
        <v>71</v>
      </c>
      <c r="E129" s="170" t="s">
        <v>1152</v>
      </c>
      <c r="F129" s="170" t="s">
        <v>1153</v>
      </c>
      <c r="G129" s="12"/>
      <c r="H129" s="12"/>
      <c r="I129" s="162"/>
      <c r="J129" s="171">
        <f>BK129</f>
        <v>0</v>
      </c>
      <c r="K129" s="12"/>
      <c r="L129" s="159"/>
      <c r="M129" s="164"/>
      <c r="N129" s="165"/>
      <c r="O129" s="165"/>
      <c r="P129" s="166">
        <f>SUM(P130:P146)</f>
        <v>0</v>
      </c>
      <c r="Q129" s="165"/>
      <c r="R129" s="166">
        <f>SUM(R130:R146)</f>
        <v>0.052479999999999999</v>
      </c>
      <c r="S129" s="165"/>
      <c r="T129" s="167">
        <f>SUM(T130:T146)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160" t="s">
        <v>81</v>
      </c>
      <c r="AT129" s="168" t="s">
        <v>71</v>
      </c>
      <c r="AU129" s="168" t="s">
        <v>79</v>
      </c>
      <c r="AY129" s="160" t="s">
        <v>143</v>
      </c>
      <c r="BK129" s="169">
        <f>SUM(BK130:BK146)</f>
        <v>0</v>
      </c>
    </row>
    <row r="130" s="2" customFormat="1">
      <c r="A130" s="38"/>
      <c r="B130" s="172"/>
      <c r="C130" s="173" t="s">
        <v>340</v>
      </c>
      <c r="D130" s="173" t="s">
        <v>145</v>
      </c>
      <c r="E130" s="174" t="s">
        <v>1154</v>
      </c>
      <c r="F130" s="175" t="s">
        <v>1155</v>
      </c>
      <c r="G130" s="176" t="s">
        <v>286</v>
      </c>
      <c r="H130" s="177">
        <v>1</v>
      </c>
      <c r="I130" s="178"/>
      <c r="J130" s="179">
        <f>ROUND(I130*H130,2)</f>
        <v>0</v>
      </c>
      <c r="K130" s="175" t="s">
        <v>3</v>
      </c>
      <c r="L130" s="39"/>
      <c r="M130" s="180" t="s">
        <v>3</v>
      </c>
      <c r="N130" s="181" t="s">
        <v>43</v>
      </c>
      <c r="O130" s="72"/>
      <c r="P130" s="182">
        <f>O130*H130</f>
        <v>0</v>
      </c>
      <c r="Q130" s="182">
        <v>0.00011</v>
      </c>
      <c r="R130" s="182">
        <f>Q130*H130</f>
        <v>0.00011</v>
      </c>
      <c r="S130" s="182">
        <v>0</v>
      </c>
      <c r="T130" s="18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84" t="s">
        <v>222</v>
      </c>
      <c r="AT130" s="184" t="s">
        <v>145</v>
      </c>
      <c r="AU130" s="184" t="s">
        <v>81</v>
      </c>
      <c r="AY130" s="19" t="s">
        <v>143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9" t="s">
        <v>79</v>
      </c>
      <c r="BK130" s="185">
        <f>ROUND(I130*H130,2)</f>
        <v>0</v>
      </c>
      <c r="BL130" s="19" t="s">
        <v>222</v>
      </c>
      <c r="BM130" s="184" t="s">
        <v>507</v>
      </c>
    </row>
    <row r="131" s="2" customFormat="1">
      <c r="A131" s="38"/>
      <c r="B131" s="172"/>
      <c r="C131" s="173" t="s">
        <v>344</v>
      </c>
      <c r="D131" s="173" t="s">
        <v>145</v>
      </c>
      <c r="E131" s="174" t="s">
        <v>1156</v>
      </c>
      <c r="F131" s="175" t="s">
        <v>1157</v>
      </c>
      <c r="G131" s="176" t="s">
        <v>1158</v>
      </c>
      <c r="H131" s="177">
        <v>1</v>
      </c>
      <c r="I131" s="178"/>
      <c r="J131" s="179">
        <f>ROUND(I131*H131,2)</f>
        <v>0</v>
      </c>
      <c r="K131" s="175" t="s">
        <v>3</v>
      </c>
      <c r="L131" s="39"/>
      <c r="M131" s="180" t="s">
        <v>3</v>
      </c>
      <c r="N131" s="181" t="s">
        <v>43</v>
      </c>
      <c r="O131" s="72"/>
      <c r="P131" s="182">
        <f>O131*H131</f>
        <v>0</v>
      </c>
      <c r="Q131" s="182">
        <v>0.0033800000000000002</v>
      </c>
      <c r="R131" s="182">
        <f>Q131*H131</f>
        <v>0.0033800000000000002</v>
      </c>
      <c r="S131" s="182">
        <v>0</v>
      </c>
      <c r="T131" s="183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184" t="s">
        <v>222</v>
      </c>
      <c r="AT131" s="184" t="s">
        <v>145</v>
      </c>
      <c r="AU131" s="184" t="s">
        <v>81</v>
      </c>
      <c r="AY131" s="19" t="s">
        <v>143</v>
      </c>
      <c r="BE131" s="185">
        <f>IF(N131="základní",J131,0)</f>
        <v>0</v>
      </c>
      <c r="BF131" s="185">
        <f>IF(N131="snížená",J131,0)</f>
        <v>0</v>
      </c>
      <c r="BG131" s="185">
        <f>IF(N131="zákl. přenesená",J131,0)</f>
        <v>0</v>
      </c>
      <c r="BH131" s="185">
        <f>IF(N131="sníž. přenesená",J131,0)</f>
        <v>0</v>
      </c>
      <c r="BI131" s="185">
        <f>IF(N131="nulová",J131,0)</f>
        <v>0</v>
      </c>
      <c r="BJ131" s="19" t="s">
        <v>79</v>
      </c>
      <c r="BK131" s="185">
        <f>ROUND(I131*H131,2)</f>
        <v>0</v>
      </c>
      <c r="BL131" s="19" t="s">
        <v>222</v>
      </c>
      <c r="BM131" s="184" t="s">
        <v>519</v>
      </c>
    </row>
    <row r="132" s="2" customFormat="1" ht="16.5" customHeight="1">
      <c r="A132" s="38"/>
      <c r="B132" s="172"/>
      <c r="C132" s="173" t="s">
        <v>348</v>
      </c>
      <c r="D132" s="173" t="s">
        <v>145</v>
      </c>
      <c r="E132" s="174" t="s">
        <v>1159</v>
      </c>
      <c r="F132" s="175" t="s">
        <v>1160</v>
      </c>
      <c r="G132" s="176" t="s">
        <v>1158</v>
      </c>
      <c r="H132" s="177">
        <v>1</v>
      </c>
      <c r="I132" s="178"/>
      <c r="J132" s="179">
        <f>ROUND(I132*H132,2)</f>
        <v>0</v>
      </c>
      <c r="K132" s="175" t="s">
        <v>3</v>
      </c>
      <c r="L132" s="39"/>
      <c r="M132" s="180" t="s">
        <v>3</v>
      </c>
      <c r="N132" s="181" t="s">
        <v>43</v>
      </c>
      <c r="O132" s="72"/>
      <c r="P132" s="182">
        <f>O132*H132</f>
        <v>0</v>
      </c>
      <c r="Q132" s="182">
        <v>0.00022000000000000001</v>
      </c>
      <c r="R132" s="182">
        <f>Q132*H132</f>
        <v>0.00022000000000000001</v>
      </c>
      <c r="S132" s="182">
        <v>0</v>
      </c>
      <c r="T132" s="18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84" t="s">
        <v>222</v>
      </c>
      <c r="AT132" s="184" t="s">
        <v>145</v>
      </c>
      <c r="AU132" s="184" t="s">
        <v>81</v>
      </c>
      <c r="AY132" s="19" t="s">
        <v>143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9" t="s">
        <v>79</v>
      </c>
      <c r="BK132" s="185">
        <f>ROUND(I132*H132,2)</f>
        <v>0</v>
      </c>
      <c r="BL132" s="19" t="s">
        <v>222</v>
      </c>
      <c r="BM132" s="184" t="s">
        <v>531</v>
      </c>
    </row>
    <row r="133" s="2" customFormat="1">
      <c r="A133" s="38"/>
      <c r="B133" s="172"/>
      <c r="C133" s="173" t="s">
        <v>352</v>
      </c>
      <c r="D133" s="173" t="s">
        <v>145</v>
      </c>
      <c r="E133" s="174" t="s">
        <v>1161</v>
      </c>
      <c r="F133" s="175" t="s">
        <v>1162</v>
      </c>
      <c r="G133" s="176" t="s">
        <v>286</v>
      </c>
      <c r="H133" s="177">
        <v>8</v>
      </c>
      <c r="I133" s="178"/>
      <c r="J133" s="179">
        <f>ROUND(I133*H133,2)</f>
        <v>0</v>
      </c>
      <c r="K133" s="175" t="s">
        <v>3</v>
      </c>
      <c r="L133" s="39"/>
      <c r="M133" s="180" t="s">
        <v>3</v>
      </c>
      <c r="N133" s="181" t="s">
        <v>43</v>
      </c>
      <c r="O133" s="72"/>
      <c r="P133" s="182">
        <f>O133*H133</f>
        <v>0</v>
      </c>
      <c r="Q133" s="182">
        <v>0.00038999999999999999</v>
      </c>
      <c r="R133" s="182">
        <f>Q133*H133</f>
        <v>0.0031199999999999999</v>
      </c>
      <c r="S133" s="182">
        <v>0</v>
      </c>
      <c r="T133" s="18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84" t="s">
        <v>222</v>
      </c>
      <c r="AT133" s="184" t="s">
        <v>145</v>
      </c>
      <c r="AU133" s="184" t="s">
        <v>81</v>
      </c>
      <c r="AY133" s="19" t="s">
        <v>143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9" t="s">
        <v>79</v>
      </c>
      <c r="BK133" s="185">
        <f>ROUND(I133*H133,2)</f>
        <v>0</v>
      </c>
      <c r="BL133" s="19" t="s">
        <v>222</v>
      </c>
      <c r="BM133" s="184" t="s">
        <v>542</v>
      </c>
    </row>
    <row r="134" s="2" customFormat="1" ht="16.5" customHeight="1">
      <c r="A134" s="38"/>
      <c r="B134" s="172"/>
      <c r="C134" s="173" t="s">
        <v>358</v>
      </c>
      <c r="D134" s="173" t="s">
        <v>145</v>
      </c>
      <c r="E134" s="174" t="s">
        <v>1163</v>
      </c>
      <c r="F134" s="175" t="s">
        <v>1164</v>
      </c>
      <c r="G134" s="176" t="s">
        <v>286</v>
      </c>
      <c r="H134" s="177">
        <v>1</v>
      </c>
      <c r="I134" s="178"/>
      <c r="J134" s="179">
        <f>ROUND(I134*H134,2)</f>
        <v>0</v>
      </c>
      <c r="K134" s="175" t="s">
        <v>3</v>
      </c>
      <c r="L134" s="39"/>
      <c r="M134" s="180" t="s">
        <v>3</v>
      </c>
      <c r="N134" s="181" t="s">
        <v>43</v>
      </c>
      <c r="O134" s="72"/>
      <c r="P134" s="182">
        <f>O134*H134</f>
        <v>0</v>
      </c>
      <c r="Q134" s="182">
        <v>0.00058</v>
      </c>
      <c r="R134" s="182">
        <f>Q134*H134</f>
        <v>0.00058</v>
      </c>
      <c r="S134" s="182">
        <v>0</v>
      </c>
      <c r="T134" s="18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84" t="s">
        <v>222</v>
      </c>
      <c r="AT134" s="184" t="s">
        <v>145</v>
      </c>
      <c r="AU134" s="184" t="s">
        <v>81</v>
      </c>
      <c r="AY134" s="19" t="s">
        <v>143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9" t="s">
        <v>79</v>
      </c>
      <c r="BK134" s="185">
        <f>ROUND(I134*H134,2)</f>
        <v>0</v>
      </c>
      <c r="BL134" s="19" t="s">
        <v>222</v>
      </c>
      <c r="BM134" s="184" t="s">
        <v>553</v>
      </c>
    </row>
    <row r="135" s="2" customFormat="1">
      <c r="A135" s="38"/>
      <c r="B135" s="172"/>
      <c r="C135" s="173" t="s">
        <v>363</v>
      </c>
      <c r="D135" s="173" t="s">
        <v>145</v>
      </c>
      <c r="E135" s="174" t="s">
        <v>1165</v>
      </c>
      <c r="F135" s="175" t="s">
        <v>1166</v>
      </c>
      <c r="G135" s="176" t="s">
        <v>286</v>
      </c>
      <c r="H135" s="177">
        <v>5</v>
      </c>
      <c r="I135" s="178"/>
      <c r="J135" s="179">
        <f>ROUND(I135*H135,2)</f>
        <v>0</v>
      </c>
      <c r="K135" s="175" t="s">
        <v>3</v>
      </c>
      <c r="L135" s="39"/>
      <c r="M135" s="180" t="s">
        <v>3</v>
      </c>
      <c r="N135" s="181" t="s">
        <v>43</v>
      </c>
      <c r="O135" s="72"/>
      <c r="P135" s="182">
        <f>O135*H135</f>
        <v>0</v>
      </c>
      <c r="Q135" s="182">
        <v>0.0014</v>
      </c>
      <c r="R135" s="182">
        <f>Q135*H135</f>
        <v>0.0070000000000000001</v>
      </c>
      <c r="S135" s="182">
        <v>0</v>
      </c>
      <c r="T135" s="18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84" t="s">
        <v>222</v>
      </c>
      <c r="AT135" s="184" t="s">
        <v>145</v>
      </c>
      <c r="AU135" s="184" t="s">
        <v>81</v>
      </c>
      <c r="AY135" s="19" t="s">
        <v>143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9" t="s">
        <v>79</v>
      </c>
      <c r="BK135" s="185">
        <f>ROUND(I135*H135,2)</f>
        <v>0</v>
      </c>
      <c r="BL135" s="19" t="s">
        <v>222</v>
      </c>
      <c r="BM135" s="184" t="s">
        <v>564</v>
      </c>
    </row>
    <row r="136" s="2" customFormat="1">
      <c r="A136" s="38"/>
      <c r="B136" s="172"/>
      <c r="C136" s="173" t="s">
        <v>368</v>
      </c>
      <c r="D136" s="173" t="s">
        <v>145</v>
      </c>
      <c r="E136" s="174" t="s">
        <v>1167</v>
      </c>
      <c r="F136" s="175" t="s">
        <v>1168</v>
      </c>
      <c r="G136" s="176" t="s">
        <v>286</v>
      </c>
      <c r="H136" s="177">
        <v>20</v>
      </c>
      <c r="I136" s="178"/>
      <c r="J136" s="179">
        <f>ROUND(I136*H136,2)</f>
        <v>0</v>
      </c>
      <c r="K136" s="175" t="s">
        <v>3</v>
      </c>
      <c r="L136" s="39"/>
      <c r="M136" s="180" t="s">
        <v>3</v>
      </c>
      <c r="N136" s="181" t="s">
        <v>43</v>
      </c>
      <c r="O136" s="72"/>
      <c r="P136" s="182">
        <f>O136*H136</f>
        <v>0</v>
      </c>
      <c r="Q136" s="182">
        <v>0.00054000000000000001</v>
      </c>
      <c r="R136" s="182">
        <f>Q136*H136</f>
        <v>0.010800000000000001</v>
      </c>
      <c r="S136" s="182">
        <v>0</v>
      </c>
      <c r="T136" s="18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84" t="s">
        <v>222</v>
      </c>
      <c r="AT136" s="184" t="s">
        <v>145</v>
      </c>
      <c r="AU136" s="184" t="s">
        <v>81</v>
      </c>
      <c r="AY136" s="19" t="s">
        <v>143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9" t="s">
        <v>79</v>
      </c>
      <c r="BK136" s="185">
        <f>ROUND(I136*H136,2)</f>
        <v>0</v>
      </c>
      <c r="BL136" s="19" t="s">
        <v>222</v>
      </c>
      <c r="BM136" s="184" t="s">
        <v>574</v>
      </c>
    </row>
    <row r="137" s="2" customFormat="1">
      <c r="A137" s="38"/>
      <c r="B137" s="172"/>
      <c r="C137" s="173" t="s">
        <v>374</v>
      </c>
      <c r="D137" s="173" t="s">
        <v>145</v>
      </c>
      <c r="E137" s="174" t="s">
        <v>1169</v>
      </c>
      <c r="F137" s="175" t="s">
        <v>1170</v>
      </c>
      <c r="G137" s="176" t="s">
        <v>286</v>
      </c>
      <c r="H137" s="177">
        <v>32</v>
      </c>
      <c r="I137" s="178"/>
      <c r="J137" s="179">
        <f>ROUND(I137*H137,2)</f>
        <v>0</v>
      </c>
      <c r="K137" s="175" t="s">
        <v>3</v>
      </c>
      <c r="L137" s="39"/>
      <c r="M137" s="180" t="s">
        <v>3</v>
      </c>
      <c r="N137" s="181" t="s">
        <v>43</v>
      </c>
      <c r="O137" s="72"/>
      <c r="P137" s="182">
        <f>O137*H137</f>
        <v>0</v>
      </c>
      <c r="Q137" s="182">
        <v>0.00067000000000000002</v>
      </c>
      <c r="R137" s="182">
        <f>Q137*H137</f>
        <v>0.021440000000000001</v>
      </c>
      <c r="S137" s="182">
        <v>0</v>
      </c>
      <c r="T137" s="18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84" t="s">
        <v>222</v>
      </c>
      <c r="AT137" s="184" t="s">
        <v>145</v>
      </c>
      <c r="AU137" s="184" t="s">
        <v>81</v>
      </c>
      <c r="AY137" s="19" t="s">
        <v>143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9" t="s">
        <v>79</v>
      </c>
      <c r="BK137" s="185">
        <f>ROUND(I137*H137,2)</f>
        <v>0</v>
      </c>
      <c r="BL137" s="19" t="s">
        <v>222</v>
      </c>
      <c r="BM137" s="184" t="s">
        <v>583</v>
      </c>
    </row>
    <row r="138" s="2" customFormat="1">
      <c r="A138" s="38"/>
      <c r="B138" s="172"/>
      <c r="C138" s="173" t="s">
        <v>379</v>
      </c>
      <c r="D138" s="173" t="s">
        <v>145</v>
      </c>
      <c r="E138" s="174" t="s">
        <v>1171</v>
      </c>
      <c r="F138" s="175" t="s">
        <v>1172</v>
      </c>
      <c r="G138" s="176" t="s">
        <v>204</v>
      </c>
      <c r="H138" s="177">
        <v>3</v>
      </c>
      <c r="I138" s="178"/>
      <c r="J138" s="179">
        <f>ROUND(I138*H138,2)</f>
        <v>0</v>
      </c>
      <c r="K138" s="175" t="s">
        <v>3</v>
      </c>
      <c r="L138" s="39"/>
      <c r="M138" s="180" t="s">
        <v>3</v>
      </c>
      <c r="N138" s="181" t="s">
        <v>43</v>
      </c>
      <c r="O138" s="72"/>
      <c r="P138" s="182">
        <f>O138*H138</f>
        <v>0</v>
      </c>
      <c r="Q138" s="182">
        <v>0.00024000000000000001</v>
      </c>
      <c r="R138" s="182">
        <f>Q138*H138</f>
        <v>0.00072000000000000005</v>
      </c>
      <c r="S138" s="182">
        <v>0</v>
      </c>
      <c r="T138" s="183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184" t="s">
        <v>222</v>
      </c>
      <c r="AT138" s="184" t="s">
        <v>145</v>
      </c>
      <c r="AU138" s="184" t="s">
        <v>81</v>
      </c>
      <c r="AY138" s="19" t="s">
        <v>143</v>
      </c>
      <c r="BE138" s="185">
        <f>IF(N138="základní",J138,0)</f>
        <v>0</v>
      </c>
      <c r="BF138" s="185">
        <f>IF(N138="snížená",J138,0)</f>
        <v>0</v>
      </c>
      <c r="BG138" s="185">
        <f>IF(N138="zákl. přenesená",J138,0)</f>
        <v>0</v>
      </c>
      <c r="BH138" s="185">
        <f>IF(N138="sníž. přenesená",J138,0)</f>
        <v>0</v>
      </c>
      <c r="BI138" s="185">
        <f>IF(N138="nulová",J138,0)</f>
        <v>0</v>
      </c>
      <c r="BJ138" s="19" t="s">
        <v>79</v>
      </c>
      <c r="BK138" s="185">
        <f>ROUND(I138*H138,2)</f>
        <v>0</v>
      </c>
      <c r="BL138" s="19" t="s">
        <v>222</v>
      </c>
      <c r="BM138" s="184" t="s">
        <v>594</v>
      </c>
    </row>
    <row r="139" s="2" customFormat="1" ht="33" customHeight="1">
      <c r="A139" s="38"/>
      <c r="B139" s="172"/>
      <c r="C139" s="173" t="s">
        <v>384</v>
      </c>
      <c r="D139" s="173" t="s">
        <v>145</v>
      </c>
      <c r="E139" s="174" t="s">
        <v>1173</v>
      </c>
      <c r="F139" s="175" t="s">
        <v>1174</v>
      </c>
      <c r="G139" s="176" t="s">
        <v>204</v>
      </c>
      <c r="H139" s="177">
        <v>3</v>
      </c>
      <c r="I139" s="178"/>
      <c r="J139" s="179">
        <f>ROUND(I139*H139,2)</f>
        <v>0</v>
      </c>
      <c r="K139" s="175" t="s">
        <v>3</v>
      </c>
      <c r="L139" s="39"/>
      <c r="M139" s="180" t="s">
        <v>3</v>
      </c>
      <c r="N139" s="181" t="s">
        <v>43</v>
      </c>
      <c r="O139" s="72"/>
      <c r="P139" s="182">
        <f>O139*H139</f>
        <v>0</v>
      </c>
      <c r="Q139" s="182">
        <v>0.00060999999999999997</v>
      </c>
      <c r="R139" s="182">
        <f>Q139*H139</f>
        <v>0.00183</v>
      </c>
      <c r="S139" s="182">
        <v>0</v>
      </c>
      <c r="T139" s="18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84" t="s">
        <v>222</v>
      </c>
      <c r="AT139" s="184" t="s">
        <v>145</v>
      </c>
      <c r="AU139" s="184" t="s">
        <v>81</v>
      </c>
      <c r="AY139" s="19" t="s">
        <v>143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9" t="s">
        <v>79</v>
      </c>
      <c r="BK139" s="185">
        <f>ROUND(I139*H139,2)</f>
        <v>0</v>
      </c>
      <c r="BL139" s="19" t="s">
        <v>222</v>
      </c>
      <c r="BM139" s="184" t="s">
        <v>603</v>
      </c>
    </row>
    <row r="140" s="2" customFormat="1">
      <c r="A140" s="38"/>
      <c r="B140" s="172"/>
      <c r="C140" s="173" t="s">
        <v>388</v>
      </c>
      <c r="D140" s="173" t="s">
        <v>145</v>
      </c>
      <c r="E140" s="174" t="s">
        <v>1175</v>
      </c>
      <c r="F140" s="175" t="s">
        <v>1176</v>
      </c>
      <c r="G140" s="176" t="s">
        <v>1158</v>
      </c>
      <c r="H140" s="177">
        <v>1</v>
      </c>
      <c r="I140" s="178"/>
      <c r="J140" s="179">
        <f>ROUND(I140*H140,2)</f>
        <v>0</v>
      </c>
      <c r="K140" s="175" t="s">
        <v>3</v>
      </c>
      <c r="L140" s="39"/>
      <c r="M140" s="180" t="s">
        <v>3</v>
      </c>
      <c r="N140" s="181" t="s">
        <v>43</v>
      </c>
      <c r="O140" s="72"/>
      <c r="P140" s="182">
        <f>O140*H140</f>
        <v>0</v>
      </c>
      <c r="Q140" s="182">
        <v>0.0032799999999999999</v>
      </c>
      <c r="R140" s="182">
        <f>Q140*H140</f>
        <v>0.0032799999999999999</v>
      </c>
      <c r="S140" s="182">
        <v>0</v>
      </c>
      <c r="T140" s="18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84" t="s">
        <v>222</v>
      </c>
      <c r="AT140" s="184" t="s">
        <v>145</v>
      </c>
      <c r="AU140" s="184" t="s">
        <v>81</v>
      </c>
      <c r="AY140" s="19" t="s">
        <v>143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9" t="s">
        <v>79</v>
      </c>
      <c r="BK140" s="185">
        <f>ROUND(I140*H140,2)</f>
        <v>0</v>
      </c>
      <c r="BL140" s="19" t="s">
        <v>222</v>
      </c>
      <c r="BM140" s="184" t="s">
        <v>612</v>
      </c>
    </row>
    <row r="141" s="2" customFormat="1" ht="21.75" customHeight="1">
      <c r="A141" s="38"/>
      <c r="B141" s="172"/>
      <c r="C141" s="173" t="s">
        <v>393</v>
      </c>
      <c r="D141" s="173" t="s">
        <v>145</v>
      </c>
      <c r="E141" s="174" t="s">
        <v>1177</v>
      </c>
      <c r="F141" s="175" t="s">
        <v>1178</v>
      </c>
      <c r="G141" s="176" t="s">
        <v>204</v>
      </c>
      <c r="H141" s="177">
        <v>1</v>
      </c>
      <c r="I141" s="178"/>
      <c r="J141" s="179">
        <f>ROUND(I141*H141,2)</f>
        <v>0</v>
      </c>
      <c r="K141" s="175" t="s">
        <v>3</v>
      </c>
      <c r="L141" s="39"/>
      <c r="M141" s="180" t="s">
        <v>3</v>
      </c>
      <c r="N141" s="181" t="s">
        <v>43</v>
      </c>
      <c r="O141" s="72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84" t="s">
        <v>222</v>
      </c>
      <c r="AT141" s="184" t="s">
        <v>145</v>
      </c>
      <c r="AU141" s="184" t="s">
        <v>81</v>
      </c>
      <c r="AY141" s="19" t="s">
        <v>143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9" t="s">
        <v>79</v>
      </c>
      <c r="BK141" s="185">
        <f>ROUND(I141*H141,2)</f>
        <v>0</v>
      </c>
      <c r="BL141" s="19" t="s">
        <v>222</v>
      </c>
      <c r="BM141" s="184" t="s">
        <v>621</v>
      </c>
    </row>
    <row r="142" s="2" customFormat="1" ht="16.5" customHeight="1">
      <c r="A142" s="38"/>
      <c r="B142" s="172"/>
      <c r="C142" s="173" t="s">
        <v>398</v>
      </c>
      <c r="D142" s="173" t="s">
        <v>145</v>
      </c>
      <c r="E142" s="174" t="s">
        <v>1179</v>
      </c>
      <c r="F142" s="175" t="s">
        <v>1180</v>
      </c>
      <c r="G142" s="176" t="s">
        <v>204</v>
      </c>
      <c r="H142" s="177">
        <v>1</v>
      </c>
      <c r="I142" s="178"/>
      <c r="J142" s="179">
        <f>ROUND(I142*H142,2)</f>
        <v>0</v>
      </c>
      <c r="K142" s="175" t="s">
        <v>3</v>
      </c>
      <c r="L142" s="39"/>
      <c r="M142" s="180" t="s">
        <v>3</v>
      </c>
      <c r="N142" s="181" t="s">
        <v>43</v>
      </c>
      <c r="O142" s="72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84" t="s">
        <v>222</v>
      </c>
      <c r="AT142" s="184" t="s">
        <v>145</v>
      </c>
      <c r="AU142" s="184" t="s">
        <v>81</v>
      </c>
      <c r="AY142" s="19" t="s">
        <v>143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9" t="s">
        <v>79</v>
      </c>
      <c r="BK142" s="185">
        <f>ROUND(I142*H142,2)</f>
        <v>0</v>
      </c>
      <c r="BL142" s="19" t="s">
        <v>222</v>
      </c>
      <c r="BM142" s="184" t="s">
        <v>629</v>
      </c>
    </row>
    <row r="143" s="2" customFormat="1" ht="16.5" customHeight="1">
      <c r="A143" s="38"/>
      <c r="B143" s="172"/>
      <c r="C143" s="173" t="s">
        <v>403</v>
      </c>
      <c r="D143" s="173" t="s">
        <v>145</v>
      </c>
      <c r="E143" s="174" t="s">
        <v>1181</v>
      </c>
      <c r="F143" s="175" t="s">
        <v>1182</v>
      </c>
      <c r="G143" s="176" t="s">
        <v>986</v>
      </c>
      <c r="H143" s="177">
        <v>4</v>
      </c>
      <c r="I143" s="178"/>
      <c r="J143" s="179">
        <f>ROUND(I143*H143,2)</f>
        <v>0</v>
      </c>
      <c r="K143" s="175" t="s">
        <v>3</v>
      </c>
      <c r="L143" s="39"/>
      <c r="M143" s="180" t="s">
        <v>3</v>
      </c>
      <c r="N143" s="181" t="s">
        <v>43</v>
      </c>
      <c r="O143" s="72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84" t="s">
        <v>222</v>
      </c>
      <c r="AT143" s="184" t="s">
        <v>145</v>
      </c>
      <c r="AU143" s="184" t="s">
        <v>81</v>
      </c>
      <c r="AY143" s="19" t="s">
        <v>143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9" t="s">
        <v>79</v>
      </c>
      <c r="BK143" s="185">
        <f>ROUND(I143*H143,2)</f>
        <v>0</v>
      </c>
      <c r="BL143" s="19" t="s">
        <v>222</v>
      </c>
      <c r="BM143" s="184" t="s">
        <v>640</v>
      </c>
    </row>
    <row r="144" s="2" customFormat="1" ht="16.5" customHeight="1">
      <c r="A144" s="38"/>
      <c r="B144" s="172"/>
      <c r="C144" s="173" t="s">
        <v>408</v>
      </c>
      <c r="D144" s="173" t="s">
        <v>145</v>
      </c>
      <c r="E144" s="174" t="s">
        <v>1183</v>
      </c>
      <c r="F144" s="175" t="s">
        <v>1184</v>
      </c>
      <c r="G144" s="176" t="s">
        <v>986</v>
      </c>
      <c r="H144" s="177">
        <v>1</v>
      </c>
      <c r="I144" s="178"/>
      <c r="J144" s="179">
        <f>ROUND(I144*H144,2)</f>
        <v>0</v>
      </c>
      <c r="K144" s="175" t="s">
        <v>3</v>
      </c>
      <c r="L144" s="39"/>
      <c r="M144" s="180" t="s">
        <v>3</v>
      </c>
      <c r="N144" s="181" t="s">
        <v>43</v>
      </c>
      <c r="O144" s="72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84" t="s">
        <v>222</v>
      </c>
      <c r="AT144" s="184" t="s">
        <v>145</v>
      </c>
      <c r="AU144" s="184" t="s">
        <v>81</v>
      </c>
      <c r="AY144" s="19" t="s">
        <v>143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9" t="s">
        <v>79</v>
      </c>
      <c r="BK144" s="185">
        <f>ROUND(I144*H144,2)</f>
        <v>0</v>
      </c>
      <c r="BL144" s="19" t="s">
        <v>222</v>
      </c>
      <c r="BM144" s="184" t="s">
        <v>650</v>
      </c>
    </row>
    <row r="145" s="2" customFormat="1">
      <c r="A145" s="38"/>
      <c r="B145" s="172"/>
      <c r="C145" s="173" t="s">
        <v>413</v>
      </c>
      <c r="D145" s="173" t="s">
        <v>145</v>
      </c>
      <c r="E145" s="174" t="s">
        <v>1185</v>
      </c>
      <c r="F145" s="175" t="s">
        <v>1186</v>
      </c>
      <c r="G145" s="176" t="s">
        <v>355</v>
      </c>
      <c r="H145" s="177">
        <v>0.051999999999999998</v>
      </c>
      <c r="I145" s="178"/>
      <c r="J145" s="179">
        <f>ROUND(I145*H145,2)</f>
        <v>0</v>
      </c>
      <c r="K145" s="175" t="s">
        <v>3</v>
      </c>
      <c r="L145" s="39"/>
      <c r="M145" s="180" t="s">
        <v>3</v>
      </c>
      <c r="N145" s="181" t="s">
        <v>43</v>
      </c>
      <c r="O145" s="72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84" t="s">
        <v>222</v>
      </c>
      <c r="AT145" s="184" t="s">
        <v>145</v>
      </c>
      <c r="AU145" s="184" t="s">
        <v>81</v>
      </c>
      <c r="AY145" s="19" t="s">
        <v>143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9" t="s">
        <v>79</v>
      </c>
      <c r="BK145" s="185">
        <f>ROUND(I145*H145,2)</f>
        <v>0</v>
      </c>
      <c r="BL145" s="19" t="s">
        <v>222</v>
      </c>
      <c r="BM145" s="184" t="s">
        <v>661</v>
      </c>
    </row>
    <row r="146" s="2" customFormat="1">
      <c r="A146" s="38"/>
      <c r="B146" s="172"/>
      <c r="C146" s="173" t="s">
        <v>418</v>
      </c>
      <c r="D146" s="173" t="s">
        <v>145</v>
      </c>
      <c r="E146" s="174" t="s">
        <v>1187</v>
      </c>
      <c r="F146" s="175" t="s">
        <v>1188</v>
      </c>
      <c r="G146" s="176" t="s">
        <v>355</v>
      </c>
      <c r="H146" s="177">
        <v>0.051999999999999998</v>
      </c>
      <c r="I146" s="178"/>
      <c r="J146" s="179">
        <f>ROUND(I146*H146,2)</f>
        <v>0</v>
      </c>
      <c r="K146" s="175" t="s">
        <v>3</v>
      </c>
      <c r="L146" s="39"/>
      <c r="M146" s="180" t="s">
        <v>3</v>
      </c>
      <c r="N146" s="181" t="s">
        <v>43</v>
      </c>
      <c r="O146" s="72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84" t="s">
        <v>222</v>
      </c>
      <c r="AT146" s="184" t="s">
        <v>145</v>
      </c>
      <c r="AU146" s="184" t="s">
        <v>81</v>
      </c>
      <c r="AY146" s="19" t="s">
        <v>143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9" t="s">
        <v>79</v>
      </c>
      <c r="BK146" s="185">
        <f>ROUND(I146*H146,2)</f>
        <v>0</v>
      </c>
      <c r="BL146" s="19" t="s">
        <v>222</v>
      </c>
      <c r="BM146" s="184" t="s">
        <v>672</v>
      </c>
    </row>
    <row r="147" s="12" customFormat="1" ht="22.8" customHeight="1">
      <c r="A147" s="12"/>
      <c r="B147" s="159"/>
      <c r="C147" s="12"/>
      <c r="D147" s="160" t="s">
        <v>71</v>
      </c>
      <c r="E147" s="170" t="s">
        <v>1189</v>
      </c>
      <c r="F147" s="170" t="s">
        <v>1190</v>
      </c>
      <c r="G147" s="12"/>
      <c r="H147" s="12"/>
      <c r="I147" s="162"/>
      <c r="J147" s="171">
        <f>BK147</f>
        <v>0</v>
      </c>
      <c r="K147" s="12"/>
      <c r="L147" s="159"/>
      <c r="M147" s="164"/>
      <c r="N147" s="165"/>
      <c r="O147" s="165"/>
      <c r="P147" s="166">
        <f>SUM(P148:P164)</f>
        <v>0</v>
      </c>
      <c r="Q147" s="165"/>
      <c r="R147" s="166">
        <f>SUM(R148:R164)</f>
        <v>0.11717999999999999</v>
      </c>
      <c r="S147" s="165"/>
      <c r="T147" s="167">
        <f>SUM(T148:T164)</f>
        <v>0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160" t="s">
        <v>81</v>
      </c>
      <c r="AT147" s="168" t="s">
        <v>71</v>
      </c>
      <c r="AU147" s="168" t="s">
        <v>79</v>
      </c>
      <c r="AY147" s="160" t="s">
        <v>143</v>
      </c>
      <c r="BK147" s="169">
        <f>SUM(BK148:BK164)</f>
        <v>0</v>
      </c>
    </row>
    <row r="148" s="2" customFormat="1">
      <c r="A148" s="38"/>
      <c r="B148" s="172"/>
      <c r="C148" s="173" t="s">
        <v>422</v>
      </c>
      <c r="D148" s="173" t="s">
        <v>145</v>
      </c>
      <c r="E148" s="174" t="s">
        <v>1191</v>
      </c>
      <c r="F148" s="175" t="s">
        <v>1192</v>
      </c>
      <c r="G148" s="176" t="s">
        <v>1158</v>
      </c>
      <c r="H148" s="177">
        <v>1</v>
      </c>
      <c r="I148" s="178"/>
      <c r="J148" s="179">
        <f>ROUND(I148*H148,2)</f>
        <v>0</v>
      </c>
      <c r="K148" s="175" t="s">
        <v>3</v>
      </c>
      <c r="L148" s="39"/>
      <c r="M148" s="180" t="s">
        <v>3</v>
      </c>
      <c r="N148" s="181" t="s">
        <v>43</v>
      </c>
      <c r="O148" s="72"/>
      <c r="P148" s="182">
        <f>O148*H148</f>
        <v>0</v>
      </c>
      <c r="Q148" s="182">
        <v>0.016920000000000001</v>
      </c>
      <c r="R148" s="182">
        <f>Q148*H148</f>
        <v>0.016920000000000001</v>
      </c>
      <c r="S148" s="182">
        <v>0</v>
      </c>
      <c r="T148" s="183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184" t="s">
        <v>222</v>
      </c>
      <c r="AT148" s="184" t="s">
        <v>145</v>
      </c>
      <c r="AU148" s="184" t="s">
        <v>81</v>
      </c>
      <c r="AY148" s="19" t="s">
        <v>143</v>
      </c>
      <c r="BE148" s="185">
        <f>IF(N148="základní",J148,0)</f>
        <v>0</v>
      </c>
      <c r="BF148" s="185">
        <f>IF(N148="snížená",J148,0)</f>
        <v>0</v>
      </c>
      <c r="BG148" s="185">
        <f>IF(N148="zákl. přenesená",J148,0)</f>
        <v>0</v>
      </c>
      <c r="BH148" s="185">
        <f>IF(N148="sníž. přenesená",J148,0)</f>
        <v>0</v>
      </c>
      <c r="BI148" s="185">
        <f>IF(N148="nulová",J148,0)</f>
        <v>0</v>
      </c>
      <c r="BJ148" s="19" t="s">
        <v>79</v>
      </c>
      <c r="BK148" s="185">
        <f>ROUND(I148*H148,2)</f>
        <v>0</v>
      </c>
      <c r="BL148" s="19" t="s">
        <v>222</v>
      </c>
      <c r="BM148" s="184" t="s">
        <v>681</v>
      </c>
    </row>
    <row r="149" s="2" customFormat="1" ht="33" customHeight="1">
      <c r="A149" s="38"/>
      <c r="B149" s="172"/>
      <c r="C149" s="173" t="s">
        <v>427</v>
      </c>
      <c r="D149" s="173" t="s">
        <v>145</v>
      </c>
      <c r="E149" s="174" t="s">
        <v>1193</v>
      </c>
      <c r="F149" s="175" t="s">
        <v>1194</v>
      </c>
      <c r="G149" s="176" t="s">
        <v>1158</v>
      </c>
      <c r="H149" s="177">
        <v>1</v>
      </c>
      <c r="I149" s="178"/>
      <c r="J149" s="179">
        <f>ROUND(I149*H149,2)</f>
        <v>0</v>
      </c>
      <c r="K149" s="175" t="s">
        <v>3</v>
      </c>
      <c r="L149" s="39"/>
      <c r="M149" s="180" t="s">
        <v>3</v>
      </c>
      <c r="N149" s="181" t="s">
        <v>43</v>
      </c>
      <c r="O149" s="72"/>
      <c r="P149" s="182">
        <f>O149*H149</f>
        <v>0</v>
      </c>
      <c r="Q149" s="182">
        <v>0.023199999999999998</v>
      </c>
      <c r="R149" s="182">
        <f>Q149*H149</f>
        <v>0.023199999999999998</v>
      </c>
      <c r="S149" s="182">
        <v>0</v>
      </c>
      <c r="T149" s="18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84" t="s">
        <v>222</v>
      </c>
      <c r="AT149" s="184" t="s">
        <v>145</v>
      </c>
      <c r="AU149" s="184" t="s">
        <v>81</v>
      </c>
      <c r="AY149" s="19" t="s">
        <v>143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9" t="s">
        <v>79</v>
      </c>
      <c r="BK149" s="185">
        <f>ROUND(I149*H149,2)</f>
        <v>0</v>
      </c>
      <c r="BL149" s="19" t="s">
        <v>222</v>
      </c>
      <c r="BM149" s="184" t="s">
        <v>691</v>
      </c>
    </row>
    <row r="150" s="2" customFormat="1">
      <c r="A150" s="38"/>
      <c r="B150" s="172"/>
      <c r="C150" s="173" t="s">
        <v>432</v>
      </c>
      <c r="D150" s="173" t="s">
        <v>145</v>
      </c>
      <c r="E150" s="174" t="s">
        <v>1195</v>
      </c>
      <c r="F150" s="175" t="s">
        <v>1196</v>
      </c>
      <c r="G150" s="176" t="s">
        <v>1158</v>
      </c>
      <c r="H150" s="177">
        <v>1</v>
      </c>
      <c r="I150" s="178"/>
      <c r="J150" s="179">
        <f>ROUND(I150*H150,2)</f>
        <v>0</v>
      </c>
      <c r="K150" s="175" t="s">
        <v>3</v>
      </c>
      <c r="L150" s="39"/>
      <c r="M150" s="180" t="s">
        <v>3</v>
      </c>
      <c r="N150" s="181" t="s">
        <v>43</v>
      </c>
      <c r="O150" s="72"/>
      <c r="P150" s="182">
        <f>O150*H150</f>
        <v>0</v>
      </c>
      <c r="Q150" s="182">
        <v>0.00108</v>
      </c>
      <c r="R150" s="182">
        <f>Q150*H150</f>
        <v>0.00108</v>
      </c>
      <c r="S150" s="182">
        <v>0</v>
      </c>
      <c r="T150" s="18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84" t="s">
        <v>222</v>
      </c>
      <c r="AT150" s="184" t="s">
        <v>145</v>
      </c>
      <c r="AU150" s="184" t="s">
        <v>81</v>
      </c>
      <c r="AY150" s="19" t="s">
        <v>143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19" t="s">
        <v>79</v>
      </c>
      <c r="BK150" s="185">
        <f>ROUND(I150*H150,2)</f>
        <v>0</v>
      </c>
      <c r="BL150" s="19" t="s">
        <v>222</v>
      </c>
      <c r="BM150" s="184" t="s">
        <v>705</v>
      </c>
    </row>
    <row r="151" s="2" customFormat="1">
      <c r="A151" s="38"/>
      <c r="B151" s="172"/>
      <c r="C151" s="173" t="s">
        <v>437</v>
      </c>
      <c r="D151" s="173" t="s">
        <v>145</v>
      </c>
      <c r="E151" s="174" t="s">
        <v>1197</v>
      </c>
      <c r="F151" s="175" t="s">
        <v>1198</v>
      </c>
      <c r="G151" s="176" t="s">
        <v>1158</v>
      </c>
      <c r="H151" s="177">
        <v>1</v>
      </c>
      <c r="I151" s="178"/>
      <c r="J151" s="179">
        <f>ROUND(I151*H151,2)</f>
        <v>0</v>
      </c>
      <c r="K151" s="175" t="s">
        <v>3</v>
      </c>
      <c r="L151" s="39"/>
      <c r="M151" s="180" t="s">
        <v>3</v>
      </c>
      <c r="N151" s="181" t="s">
        <v>43</v>
      </c>
      <c r="O151" s="72"/>
      <c r="P151" s="182">
        <f>O151*H151</f>
        <v>0</v>
      </c>
      <c r="Q151" s="182">
        <v>0.019390000000000001</v>
      </c>
      <c r="R151" s="182">
        <f>Q151*H151</f>
        <v>0.019390000000000001</v>
      </c>
      <c r="S151" s="182">
        <v>0</v>
      </c>
      <c r="T151" s="18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84" t="s">
        <v>222</v>
      </c>
      <c r="AT151" s="184" t="s">
        <v>145</v>
      </c>
      <c r="AU151" s="184" t="s">
        <v>81</v>
      </c>
      <c r="AY151" s="19" t="s">
        <v>143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9" t="s">
        <v>79</v>
      </c>
      <c r="BK151" s="185">
        <f>ROUND(I151*H151,2)</f>
        <v>0</v>
      </c>
      <c r="BL151" s="19" t="s">
        <v>222</v>
      </c>
      <c r="BM151" s="184" t="s">
        <v>714</v>
      </c>
    </row>
    <row r="152" s="2" customFormat="1">
      <c r="A152" s="38"/>
      <c r="B152" s="172"/>
      <c r="C152" s="173" t="s">
        <v>442</v>
      </c>
      <c r="D152" s="173" t="s">
        <v>145</v>
      </c>
      <c r="E152" s="174" t="s">
        <v>1199</v>
      </c>
      <c r="F152" s="175" t="s">
        <v>1200</v>
      </c>
      <c r="G152" s="176" t="s">
        <v>1158</v>
      </c>
      <c r="H152" s="177">
        <v>2</v>
      </c>
      <c r="I152" s="178"/>
      <c r="J152" s="179">
        <f>ROUND(I152*H152,2)</f>
        <v>0</v>
      </c>
      <c r="K152" s="175" t="s">
        <v>3</v>
      </c>
      <c r="L152" s="39"/>
      <c r="M152" s="180" t="s">
        <v>3</v>
      </c>
      <c r="N152" s="181" t="s">
        <v>43</v>
      </c>
      <c r="O152" s="72"/>
      <c r="P152" s="182">
        <f>O152*H152</f>
        <v>0</v>
      </c>
      <c r="Q152" s="182">
        <v>0.014970000000000001</v>
      </c>
      <c r="R152" s="182">
        <f>Q152*H152</f>
        <v>0.029940000000000001</v>
      </c>
      <c r="S152" s="182">
        <v>0</v>
      </c>
      <c r="T152" s="18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84" t="s">
        <v>222</v>
      </c>
      <c r="AT152" s="184" t="s">
        <v>145</v>
      </c>
      <c r="AU152" s="184" t="s">
        <v>81</v>
      </c>
      <c r="AY152" s="19" t="s">
        <v>143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9" t="s">
        <v>79</v>
      </c>
      <c r="BK152" s="185">
        <f>ROUND(I152*H152,2)</f>
        <v>0</v>
      </c>
      <c r="BL152" s="19" t="s">
        <v>222</v>
      </c>
      <c r="BM152" s="184" t="s">
        <v>723</v>
      </c>
    </row>
    <row r="153" s="2" customFormat="1">
      <c r="A153" s="38"/>
      <c r="B153" s="172"/>
      <c r="C153" s="173" t="s">
        <v>447</v>
      </c>
      <c r="D153" s="173" t="s">
        <v>145</v>
      </c>
      <c r="E153" s="174" t="s">
        <v>1201</v>
      </c>
      <c r="F153" s="175" t="s">
        <v>1202</v>
      </c>
      <c r="G153" s="176" t="s">
        <v>1158</v>
      </c>
      <c r="H153" s="177">
        <v>1</v>
      </c>
      <c r="I153" s="178"/>
      <c r="J153" s="179">
        <f>ROUND(I153*H153,2)</f>
        <v>0</v>
      </c>
      <c r="K153" s="175" t="s">
        <v>3</v>
      </c>
      <c r="L153" s="39"/>
      <c r="M153" s="180" t="s">
        <v>3</v>
      </c>
      <c r="N153" s="181" t="s">
        <v>43</v>
      </c>
      <c r="O153" s="72"/>
      <c r="P153" s="182">
        <f>O153*H153</f>
        <v>0</v>
      </c>
      <c r="Q153" s="182">
        <v>0.0147</v>
      </c>
      <c r="R153" s="182">
        <f>Q153*H153</f>
        <v>0.0147</v>
      </c>
      <c r="S153" s="182">
        <v>0</v>
      </c>
      <c r="T153" s="18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84" t="s">
        <v>222</v>
      </c>
      <c r="AT153" s="184" t="s">
        <v>145</v>
      </c>
      <c r="AU153" s="184" t="s">
        <v>81</v>
      </c>
      <c r="AY153" s="19" t="s">
        <v>143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9" t="s">
        <v>79</v>
      </c>
      <c r="BK153" s="185">
        <f>ROUND(I153*H153,2)</f>
        <v>0</v>
      </c>
      <c r="BL153" s="19" t="s">
        <v>222</v>
      </c>
      <c r="BM153" s="184" t="s">
        <v>732</v>
      </c>
    </row>
    <row r="154" s="2" customFormat="1" ht="16.5" customHeight="1">
      <c r="A154" s="38"/>
      <c r="B154" s="172"/>
      <c r="C154" s="173" t="s">
        <v>452</v>
      </c>
      <c r="D154" s="173" t="s">
        <v>145</v>
      </c>
      <c r="E154" s="174" t="s">
        <v>1203</v>
      </c>
      <c r="F154" s="175" t="s">
        <v>1204</v>
      </c>
      <c r="G154" s="176" t="s">
        <v>1158</v>
      </c>
      <c r="H154" s="177">
        <v>1</v>
      </c>
      <c r="I154" s="178"/>
      <c r="J154" s="179">
        <f>ROUND(I154*H154,2)</f>
        <v>0</v>
      </c>
      <c r="K154" s="175" t="s">
        <v>3</v>
      </c>
      <c r="L154" s="39"/>
      <c r="M154" s="180" t="s">
        <v>3</v>
      </c>
      <c r="N154" s="181" t="s">
        <v>43</v>
      </c>
      <c r="O154" s="72"/>
      <c r="P154" s="182">
        <f>O154*H154</f>
        <v>0</v>
      </c>
      <c r="Q154" s="182">
        <v>0.00059000000000000003</v>
      </c>
      <c r="R154" s="182">
        <f>Q154*H154</f>
        <v>0.00059000000000000003</v>
      </c>
      <c r="S154" s="182">
        <v>0</v>
      </c>
      <c r="T154" s="18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84" t="s">
        <v>222</v>
      </c>
      <c r="AT154" s="184" t="s">
        <v>145</v>
      </c>
      <c r="AU154" s="184" t="s">
        <v>81</v>
      </c>
      <c r="AY154" s="19" t="s">
        <v>143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9" t="s">
        <v>79</v>
      </c>
      <c r="BK154" s="185">
        <f>ROUND(I154*H154,2)</f>
        <v>0</v>
      </c>
      <c r="BL154" s="19" t="s">
        <v>222</v>
      </c>
      <c r="BM154" s="184" t="s">
        <v>740</v>
      </c>
    </row>
    <row r="155" s="2" customFormat="1">
      <c r="A155" s="38"/>
      <c r="B155" s="172"/>
      <c r="C155" s="173" t="s">
        <v>457</v>
      </c>
      <c r="D155" s="173" t="s">
        <v>145</v>
      </c>
      <c r="E155" s="174" t="s">
        <v>1205</v>
      </c>
      <c r="F155" s="175" t="s">
        <v>1206</v>
      </c>
      <c r="G155" s="176" t="s">
        <v>1158</v>
      </c>
      <c r="H155" s="177">
        <v>1</v>
      </c>
      <c r="I155" s="178"/>
      <c r="J155" s="179">
        <f>ROUND(I155*H155,2)</f>
        <v>0</v>
      </c>
      <c r="K155" s="175" t="s">
        <v>3</v>
      </c>
      <c r="L155" s="39"/>
      <c r="M155" s="180" t="s">
        <v>3</v>
      </c>
      <c r="N155" s="181" t="s">
        <v>43</v>
      </c>
      <c r="O155" s="72"/>
      <c r="P155" s="182">
        <f>O155*H155</f>
        <v>0</v>
      </c>
      <c r="Q155" s="182">
        <v>0.0019599999999999999</v>
      </c>
      <c r="R155" s="182">
        <f>Q155*H155</f>
        <v>0.0019599999999999999</v>
      </c>
      <c r="S155" s="182">
        <v>0</v>
      </c>
      <c r="T155" s="18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84" t="s">
        <v>222</v>
      </c>
      <c r="AT155" s="184" t="s">
        <v>145</v>
      </c>
      <c r="AU155" s="184" t="s">
        <v>81</v>
      </c>
      <c r="AY155" s="19" t="s">
        <v>143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9" t="s">
        <v>79</v>
      </c>
      <c r="BK155" s="185">
        <f>ROUND(I155*H155,2)</f>
        <v>0</v>
      </c>
      <c r="BL155" s="19" t="s">
        <v>222</v>
      </c>
      <c r="BM155" s="184" t="s">
        <v>749</v>
      </c>
    </row>
    <row r="156" s="2" customFormat="1">
      <c r="A156" s="38"/>
      <c r="B156" s="172"/>
      <c r="C156" s="173" t="s">
        <v>462</v>
      </c>
      <c r="D156" s="173" t="s">
        <v>145</v>
      </c>
      <c r="E156" s="174" t="s">
        <v>1207</v>
      </c>
      <c r="F156" s="175" t="s">
        <v>1208</v>
      </c>
      <c r="G156" s="176" t="s">
        <v>1158</v>
      </c>
      <c r="H156" s="177">
        <v>2</v>
      </c>
      <c r="I156" s="178"/>
      <c r="J156" s="179">
        <f>ROUND(I156*H156,2)</f>
        <v>0</v>
      </c>
      <c r="K156" s="175" t="s">
        <v>3</v>
      </c>
      <c r="L156" s="39"/>
      <c r="M156" s="180" t="s">
        <v>3</v>
      </c>
      <c r="N156" s="181" t="s">
        <v>43</v>
      </c>
      <c r="O156" s="72"/>
      <c r="P156" s="182">
        <f>O156*H156</f>
        <v>0</v>
      </c>
      <c r="Q156" s="182">
        <v>0.0018</v>
      </c>
      <c r="R156" s="182">
        <f>Q156*H156</f>
        <v>0.0035999999999999999</v>
      </c>
      <c r="S156" s="182">
        <v>0</v>
      </c>
      <c r="T156" s="183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184" t="s">
        <v>222</v>
      </c>
      <c r="AT156" s="184" t="s">
        <v>145</v>
      </c>
      <c r="AU156" s="184" t="s">
        <v>81</v>
      </c>
      <c r="AY156" s="19" t="s">
        <v>143</v>
      </c>
      <c r="BE156" s="185">
        <f>IF(N156="základní",J156,0)</f>
        <v>0</v>
      </c>
      <c r="BF156" s="185">
        <f>IF(N156="snížená",J156,0)</f>
        <v>0</v>
      </c>
      <c r="BG156" s="185">
        <f>IF(N156="zákl. přenesená",J156,0)</f>
        <v>0</v>
      </c>
      <c r="BH156" s="185">
        <f>IF(N156="sníž. přenesená",J156,0)</f>
        <v>0</v>
      </c>
      <c r="BI156" s="185">
        <f>IF(N156="nulová",J156,0)</f>
        <v>0</v>
      </c>
      <c r="BJ156" s="19" t="s">
        <v>79</v>
      </c>
      <c r="BK156" s="185">
        <f>ROUND(I156*H156,2)</f>
        <v>0</v>
      </c>
      <c r="BL156" s="19" t="s">
        <v>222</v>
      </c>
      <c r="BM156" s="184" t="s">
        <v>757</v>
      </c>
    </row>
    <row r="157" s="2" customFormat="1" ht="21.75" customHeight="1">
      <c r="A157" s="38"/>
      <c r="B157" s="172"/>
      <c r="C157" s="173" t="s">
        <v>467</v>
      </c>
      <c r="D157" s="173" t="s">
        <v>145</v>
      </c>
      <c r="E157" s="174" t="s">
        <v>1209</v>
      </c>
      <c r="F157" s="175" t="s">
        <v>1210</v>
      </c>
      <c r="G157" s="176" t="s">
        <v>1158</v>
      </c>
      <c r="H157" s="177">
        <v>2</v>
      </c>
      <c r="I157" s="178"/>
      <c r="J157" s="179">
        <f>ROUND(I157*H157,2)</f>
        <v>0</v>
      </c>
      <c r="K157" s="175" t="s">
        <v>3</v>
      </c>
      <c r="L157" s="39"/>
      <c r="M157" s="180" t="s">
        <v>3</v>
      </c>
      <c r="N157" s="181" t="s">
        <v>43</v>
      </c>
      <c r="O157" s="72"/>
      <c r="P157" s="182">
        <f>O157*H157</f>
        <v>0</v>
      </c>
      <c r="Q157" s="182">
        <v>0.0018</v>
      </c>
      <c r="R157" s="182">
        <f>Q157*H157</f>
        <v>0.0035999999999999999</v>
      </c>
      <c r="S157" s="182">
        <v>0</v>
      </c>
      <c r="T157" s="18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84" t="s">
        <v>222</v>
      </c>
      <c r="AT157" s="184" t="s">
        <v>145</v>
      </c>
      <c r="AU157" s="184" t="s">
        <v>81</v>
      </c>
      <c r="AY157" s="19" t="s">
        <v>143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19" t="s">
        <v>79</v>
      </c>
      <c r="BK157" s="185">
        <f>ROUND(I157*H157,2)</f>
        <v>0</v>
      </c>
      <c r="BL157" s="19" t="s">
        <v>222</v>
      </c>
      <c r="BM157" s="184" t="s">
        <v>767</v>
      </c>
    </row>
    <row r="158" s="2" customFormat="1" ht="16.5" customHeight="1">
      <c r="A158" s="38"/>
      <c r="B158" s="172"/>
      <c r="C158" s="173" t="s">
        <v>472</v>
      </c>
      <c r="D158" s="173" t="s">
        <v>145</v>
      </c>
      <c r="E158" s="174" t="s">
        <v>1211</v>
      </c>
      <c r="F158" s="175" t="s">
        <v>1212</v>
      </c>
      <c r="G158" s="176" t="s">
        <v>204</v>
      </c>
      <c r="H158" s="177">
        <v>2</v>
      </c>
      <c r="I158" s="178"/>
      <c r="J158" s="179">
        <f>ROUND(I158*H158,2)</f>
        <v>0</v>
      </c>
      <c r="K158" s="175" t="s">
        <v>3</v>
      </c>
      <c r="L158" s="39"/>
      <c r="M158" s="180" t="s">
        <v>3</v>
      </c>
      <c r="N158" s="181" t="s">
        <v>43</v>
      </c>
      <c r="O158" s="72"/>
      <c r="P158" s="182">
        <f>O158*H158</f>
        <v>0</v>
      </c>
      <c r="Q158" s="182">
        <v>0.00023000000000000001</v>
      </c>
      <c r="R158" s="182">
        <f>Q158*H158</f>
        <v>0.00046000000000000001</v>
      </c>
      <c r="S158" s="182">
        <v>0</v>
      </c>
      <c r="T158" s="18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84" t="s">
        <v>222</v>
      </c>
      <c r="AT158" s="184" t="s">
        <v>145</v>
      </c>
      <c r="AU158" s="184" t="s">
        <v>81</v>
      </c>
      <c r="AY158" s="19" t="s">
        <v>143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9" t="s">
        <v>79</v>
      </c>
      <c r="BK158" s="185">
        <f>ROUND(I158*H158,2)</f>
        <v>0</v>
      </c>
      <c r="BL158" s="19" t="s">
        <v>222</v>
      </c>
      <c r="BM158" s="184" t="s">
        <v>777</v>
      </c>
    </row>
    <row r="159" s="2" customFormat="1" ht="16.5" customHeight="1">
      <c r="A159" s="38"/>
      <c r="B159" s="172"/>
      <c r="C159" s="173" t="s">
        <v>477</v>
      </c>
      <c r="D159" s="173" t="s">
        <v>145</v>
      </c>
      <c r="E159" s="174" t="s">
        <v>1213</v>
      </c>
      <c r="F159" s="175" t="s">
        <v>1214</v>
      </c>
      <c r="G159" s="176" t="s">
        <v>204</v>
      </c>
      <c r="H159" s="177">
        <v>2</v>
      </c>
      <c r="I159" s="178"/>
      <c r="J159" s="179">
        <f>ROUND(I159*H159,2)</f>
        <v>0</v>
      </c>
      <c r="K159" s="175" t="s">
        <v>3</v>
      </c>
      <c r="L159" s="39"/>
      <c r="M159" s="180" t="s">
        <v>3</v>
      </c>
      <c r="N159" s="181" t="s">
        <v>43</v>
      </c>
      <c r="O159" s="72"/>
      <c r="P159" s="182">
        <f>O159*H159</f>
        <v>0</v>
      </c>
      <c r="Q159" s="182">
        <v>0.00027999999999999998</v>
      </c>
      <c r="R159" s="182">
        <f>Q159*H159</f>
        <v>0.00055999999999999995</v>
      </c>
      <c r="S159" s="182">
        <v>0</v>
      </c>
      <c r="T159" s="18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84" t="s">
        <v>222</v>
      </c>
      <c r="AT159" s="184" t="s">
        <v>145</v>
      </c>
      <c r="AU159" s="184" t="s">
        <v>81</v>
      </c>
      <c r="AY159" s="19" t="s">
        <v>143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9" t="s">
        <v>79</v>
      </c>
      <c r="BK159" s="185">
        <f>ROUND(I159*H159,2)</f>
        <v>0</v>
      </c>
      <c r="BL159" s="19" t="s">
        <v>222</v>
      </c>
      <c r="BM159" s="184" t="s">
        <v>785</v>
      </c>
    </row>
    <row r="160" s="2" customFormat="1" ht="16.5" customHeight="1">
      <c r="A160" s="38"/>
      <c r="B160" s="172"/>
      <c r="C160" s="173" t="s">
        <v>481</v>
      </c>
      <c r="D160" s="173" t="s">
        <v>145</v>
      </c>
      <c r="E160" s="174" t="s">
        <v>1215</v>
      </c>
      <c r="F160" s="175" t="s">
        <v>1216</v>
      </c>
      <c r="G160" s="176" t="s">
        <v>204</v>
      </c>
      <c r="H160" s="177">
        <v>1</v>
      </c>
      <c r="I160" s="178"/>
      <c r="J160" s="179">
        <f>ROUND(I160*H160,2)</f>
        <v>0</v>
      </c>
      <c r="K160" s="175" t="s">
        <v>3</v>
      </c>
      <c r="L160" s="39"/>
      <c r="M160" s="180" t="s">
        <v>3</v>
      </c>
      <c r="N160" s="181" t="s">
        <v>43</v>
      </c>
      <c r="O160" s="72"/>
      <c r="P160" s="182">
        <f>O160*H160</f>
        <v>0</v>
      </c>
      <c r="Q160" s="182">
        <v>0.00027999999999999998</v>
      </c>
      <c r="R160" s="182">
        <f>Q160*H160</f>
        <v>0.00027999999999999998</v>
      </c>
      <c r="S160" s="182">
        <v>0</v>
      </c>
      <c r="T160" s="18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84" t="s">
        <v>222</v>
      </c>
      <c r="AT160" s="184" t="s">
        <v>145</v>
      </c>
      <c r="AU160" s="184" t="s">
        <v>81</v>
      </c>
      <c r="AY160" s="19" t="s">
        <v>143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9" t="s">
        <v>79</v>
      </c>
      <c r="BK160" s="185">
        <f>ROUND(I160*H160,2)</f>
        <v>0</v>
      </c>
      <c r="BL160" s="19" t="s">
        <v>222</v>
      </c>
      <c r="BM160" s="184" t="s">
        <v>795</v>
      </c>
    </row>
    <row r="161" s="2" customFormat="1" ht="21.75" customHeight="1">
      <c r="A161" s="38"/>
      <c r="B161" s="172"/>
      <c r="C161" s="173" t="s">
        <v>485</v>
      </c>
      <c r="D161" s="173" t="s">
        <v>145</v>
      </c>
      <c r="E161" s="174" t="s">
        <v>1217</v>
      </c>
      <c r="F161" s="175" t="s">
        <v>1218</v>
      </c>
      <c r="G161" s="176" t="s">
        <v>204</v>
      </c>
      <c r="H161" s="177">
        <v>3</v>
      </c>
      <c r="I161" s="178"/>
      <c r="J161" s="179">
        <f>ROUND(I161*H161,2)</f>
        <v>0</v>
      </c>
      <c r="K161" s="175" t="s">
        <v>3</v>
      </c>
      <c r="L161" s="39"/>
      <c r="M161" s="180" t="s">
        <v>3</v>
      </c>
      <c r="N161" s="181" t="s">
        <v>43</v>
      </c>
      <c r="O161" s="72"/>
      <c r="P161" s="182">
        <f>O161*H161</f>
        <v>0</v>
      </c>
      <c r="Q161" s="182">
        <v>0.00013999999999999999</v>
      </c>
      <c r="R161" s="182">
        <f>Q161*H161</f>
        <v>0.00041999999999999996</v>
      </c>
      <c r="S161" s="182">
        <v>0</v>
      </c>
      <c r="T161" s="18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84" t="s">
        <v>222</v>
      </c>
      <c r="AT161" s="184" t="s">
        <v>145</v>
      </c>
      <c r="AU161" s="184" t="s">
        <v>81</v>
      </c>
      <c r="AY161" s="19" t="s">
        <v>143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9" t="s">
        <v>79</v>
      </c>
      <c r="BK161" s="185">
        <f>ROUND(I161*H161,2)</f>
        <v>0</v>
      </c>
      <c r="BL161" s="19" t="s">
        <v>222</v>
      </c>
      <c r="BM161" s="184" t="s">
        <v>804</v>
      </c>
    </row>
    <row r="162" s="2" customFormat="1">
      <c r="A162" s="38"/>
      <c r="B162" s="172"/>
      <c r="C162" s="173" t="s">
        <v>490</v>
      </c>
      <c r="D162" s="173" t="s">
        <v>145</v>
      </c>
      <c r="E162" s="174" t="s">
        <v>1219</v>
      </c>
      <c r="F162" s="175" t="s">
        <v>1220</v>
      </c>
      <c r="G162" s="176" t="s">
        <v>204</v>
      </c>
      <c r="H162" s="177">
        <v>3</v>
      </c>
      <c r="I162" s="178"/>
      <c r="J162" s="179">
        <f>ROUND(I162*H162,2)</f>
        <v>0</v>
      </c>
      <c r="K162" s="175" t="s">
        <v>3</v>
      </c>
      <c r="L162" s="39"/>
      <c r="M162" s="180" t="s">
        <v>3</v>
      </c>
      <c r="N162" s="181" t="s">
        <v>43</v>
      </c>
      <c r="O162" s="72"/>
      <c r="P162" s="182">
        <f>O162*H162</f>
        <v>0</v>
      </c>
      <c r="Q162" s="182">
        <v>0.00016000000000000001</v>
      </c>
      <c r="R162" s="182">
        <f>Q162*H162</f>
        <v>0.00048000000000000007</v>
      </c>
      <c r="S162" s="182">
        <v>0</v>
      </c>
      <c r="T162" s="18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84" t="s">
        <v>222</v>
      </c>
      <c r="AT162" s="184" t="s">
        <v>145</v>
      </c>
      <c r="AU162" s="184" t="s">
        <v>81</v>
      </c>
      <c r="AY162" s="19" t="s">
        <v>143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9" t="s">
        <v>79</v>
      </c>
      <c r="BK162" s="185">
        <f>ROUND(I162*H162,2)</f>
        <v>0</v>
      </c>
      <c r="BL162" s="19" t="s">
        <v>222</v>
      </c>
      <c r="BM162" s="184" t="s">
        <v>814</v>
      </c>
    </row>
    <row r="163" s="2" customFormat="1">
      <c r="A163" s="38"/>
      <c r="B163" s="172"/>
      <c r="C163" s="173" t="s">
        <v>494</v>
      </c>
      <c r="D163" s="173" t="s">
        <v>145</v>
      </c>
      <c r="E163" s="174" t="s">
        <v>1221</v>
      </c>
      <c r="F163" s="175" t="s">
        <v>1222</v>
      </c>
      <c r="G163" s="176" t="s">
        <v>355</v>
      </c>
      <c r="H163" s="177">
        <v>0.11700000000000001</v>
      </c>
      <c r="I163" s="178"/>
      <c r="J163" s="179">
        <f>ROUND(I163*H163,2)</f>
        <v>0</v>
      </c>
      <c r="K163" s="175" t="s">
        <v>3</v>
      </c>
      <c r="L163" s="39"/>
      <c r="M163" s="180" t="s">
        <v>3</v>
      </c>
      <c r="N163" s="181" t="s">
        <v>43</v>
      </c>
      <c r="O163" s="72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84" t="s">
        <v>222</v>
      </c>
      <c r="AT163" s="184" t="s">
        <v>145</v>
      </c>
      <c r="AU163" s="184" t="s">
        <v>81</v>
      </c>
      <c r="AY163" s="19" t="s">
        <v>143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9" t="s">
        <v>79</v>
      </c>
      <c r="BK163" s="185">
        <f>ROUND(I163*H163,2)</f>
        <v>0</v>
      </c>
      <c r="BL163" s="19" t="s">
        <v>222</v>
      </c>
      <c r="BM163" s="184" t="s">
        <v>825</v>
      </c>
    </row>
    <row r="164" s="2" customFormat="1">
      <c r="A164" s="38"/>
      <c r="B164" s="172"/>
      <c r="C164" s="173" t="s">
        <v>498</v>
      </c>
      <c r="D164" s="173" t="s">
        <v>145</v>
      </c>
      <c r="E164" s="174" t="s">
        <v>1223</v>
      </c>
      <c r="F164" s="175" t="s">
        <v>1224</v>
      </c>
      <c r="G164" s="176" t="s">
        <v>355</v>
      </c>
      <c r="H164" s="177">
        <v>0.11700000000000001</v>
      </c>
      <c r="I164" s="178"/>
      <c r="J164" s="179">
        <f>ROUND(I164*H164,2)</f>
        <v>0</v>
      </c>
      <c r="K164" s="175" t="s">
        <v>3</v>
      </c>
      <c r="L164" s="39"/>
      <c r="M164" s="180" t="s">
        <v>3</v>
      </c>
      <c r="N164" s="181" t="s">
        <v>43</v>
      </c>
      <c r="O164" s="72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84" t="s">
        <v>222</v>
      </c>
      <c r="AT164" s="184" t="s">
        <v>145</v>
      </c>
      <c r="AU164" s="184" t="s">
        <v>81</v>
      </c>
      <c r="AY164" s="19" t="s">
        <v>143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9" t="s">
        <v>79</v>
      </c>
      <c r="BK164" s="185">
        <f>ROUND(I164*H164,2)</f>
        <v>0</v>
      </c>
      <c r="BL164" s="19" t="s">
        <v>222</v>
      </c>
      <c r="BM164" s="184" t="s">
        <v>834</v>
      </c>
    </row>
    <row r="165" s="12" customFormat="1" ht="22.8" customHeight="1">
      <c r="A165" s="12"/>
      <c r="B165" s="159"/>
      <c r="C165" s="12"/>
      <c r="D165" s="160" t="s">
        <v>71</v>
      </c>
      <c r="E165" s="170" t="s">
        <v>1225</v>
      </c>
      <c r="F165" s="170" t="s">
        <v>1226</v>
      </c>
      <c r="G165" s="12"/>
      <c r="H165" s="12"/>
      <c r="I165" s="162"/>
      <c r="J165" s="171">
        <f>BK165</f>
        <v>0</v>
      </c>
      <c r="K165" s="12"/>
      <c r="L165" s="159"/>
      <c r="M165" s="164"/>
      <c r="N165" s="165"/>
      <c r="O165" s="165"/>
      <c r="P165" s="166">
        <f>P166</f>
        <v>0</v>
      </c>
      <c r="Q165" s="165"/>
      <c r="R165" s="166">
        <f>R166</f>
        <v>0.0091999999999999998</v>
      </c>
      <c r="S165" s="165"/>
      <c r="T165" s="167">
        <f>T166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160" t="s">
        <v>81</v>
      </c>
      <c r="AT165" s="168" t="s">
        <v>71</v>
      </c>
      <c r="AU165" s="168" t="s">
        <v>79</v>
      </c>
      <c r="AY165" s="160" t="s">
        <v>143</v>
      </c>
      <c r="BK165" s="169">
        <f>BK166</f>
        <v>0</v>
      </c>
    </row>
    <row r="166" s="2" customFormat="1" ht="33" customHeight="1">
      <c r="A166" s="38"/>
      <c r="B166" s="172"/>
      <c r="C166" s="173" t="s">
        <v>503</v>
      </c>
      <c r="D166" s="173" t="s">
        <v>145</v>
      </c>
      <c r="E166" s="174" t="s">
        <v>1227</v>
      </c>
      <c r="F166" s="175" t="s">
        <v>1228</v>
      </c>
      <c r="G166" s="176" t="s">
        <v>1229</v>
      </c>
      <c r="H166" s="177">
        <v>1</v>
      </c>
      <c r="I166" s="178"/>
      <c r="J166" s="179">
        <f>ROUND(I166*H166,2)</f>
        <v>0</v>
      </c>
      <c r="K166" s="175" t="s">
        <v>3</v>
      </c>
      <c r="L166" s="39"/>
      <c r="M166" s="180" t="s">
        <v>3</v>
      </c>
      <c r="N166" s="181" t="s">
        <v>43</v>
      </c>
      <c r="O166" s="72"/>
      <c r="P166" s="182">
        <f>O166*H166</f>
        <v>0</v>
      </c>
      <c r="Q166" s="182">
        <v>0.0091999999999999998</v>
      </c>
      <c r="R166" s="182">
        <f>Q166*H166</f>
        <v>0.0091999999999999998</v>
      </c>
      <c r="S166" s="182">
        <v>0</v>
      </c>
      <c r="T166" s="183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84" t="s">
        <v>222</v>
      </c>
      <c r="AT166" s="184" t="s">
        <v>145</v>
      </c>
      <c r="AU166" s="184" t="s">
        <v>81</v>
      </c>
      <c r="AY166" s="19" t="s">
        <v>143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9" t="s">
        <v>79</v>
      </c>
      <c r="BK166" s="185">
        <f>ROUND(I166*H166,2)</f>
        <v>0</v>
      </c>
      <c r="BL166" s="19" t="s">
        <v>222</v>
      </c>
      <c r="BM166" s="184" t="s">
        <v>846</v>
      </c>
    </row>
    <row r="167" s="12" customFormat="1" ht="22.8" customHeight="1">
      <c r="A167" s="12"/>
      <c r="B167" s="159"/>
      <c r="C167" s="12"/>
      <c r="D167" s="160" t="s">
        <v>71</v>
      </c>
      <c r="E167" s="170" t="s">
        <v>1230</v>
      </c>
      <c r="F167" s="170" t="s">
        <v>1231</v>
      </c>
      <c r="G167" s="12"/>
      <c r="H167" s="12"/>
      <c r="I167" s="162"/>
      <c r="J167" s="171">
        <f>BK167</f>
        <v>0</v>
      </c>
      <c r="K167" s="12"/>
      <c r="L167" s="159"/>
      <c r="M167" s="164"/>
      <c r="N167" s="165"/>
      <c r="O167" s="165"/>
      <c r="P167" s="166">
        <f>SUM(P168:P183)</f>
        <v>0</v>
      </c>
      <c r="Q167" s="165"/>
      <c r="R167" s="166">
        <f>SUM(R168:R183)</f>
        <v>0.02359</v>
      </c>
      <c r="S167" s="165"/>
      <c r="T167" s="167">
        <f>SUM(T168:T183)</f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160" t="s">
        <v>81</v>
      </c>
      <c r="AT167" s="168" t="s">
        <v>71</v>
      </c>
      <c r="AU167" s="168" t="s">
        <v>79</v>
      </c>
      <c r="AY167" s="160" t="s">
        <v>143</v>
      </c>
      <c r="BK167" s="169">
        <f>SUM(BK168:BK183)</f>
        <v>0</v>
      </c>
    </row>
    <row r="168" s="2" customFormat="1" ht="16.5" customHeight="1">
      <c r="A168" s="38"/>
      <c r="B168" s="172"/>
      <c r="C168" s="173" t="s">
        <v>507</v>
      </c>
      <c r="D168" s="173" t="s">
        <v>145</v>
      </c>
      <c r="E168" s="174" t="s">
        <v>1232</v>
      </c>
      <c r="F168" s="175" t="s">
        <v>1233</v>
      </c>
      <c r="G168" s="176" t="s">
        <v>204</v>
      </c>
      <c r="H168" s="177">
        <v>1</v>
      </c>
      <c r="I168" s="178"/>
      <c r="J168" s="179">
        <f>ROUND(I168*H168,2)</f>
        <v>0</v>
      </c>
      <c r="K168" s="175" t="s">
        <v>3</v>
      </c>
      <c r="L168" s="39"/>
      <c r="M168" s="180" t="s">
        <v>3</v>
      </c>
      <c r="N168" s="181" t="s">
        <v>43</v>
      </c>
      <c r="O168" s="72"/>
      <c r="P168" s="182">
        <f>O168*H168</f>
        <v>0</v>
      </c>
      <c r="Q168" s="182">
        <v>0</v>
      </c>
      <c r="R168" s="182">
        <f>Q168*H168</f>
        <v>0</v>
      </c>
      <c r="S168" s="182">
        <v>0</v>
      </c>
      <c r="T168" s="183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184" t="s">
        <v>222</v>
      </c>
      <c r="AT168" s="184" t="s">
        <v>145</v>
      </c>
      <c r="AU168" s="184" t="s">
        <v>81</v>
      </c>
      <c r="AY168" s="19" t="s">
        <v>143</v>
      </c>
      <c r="BE168" s="185">
        <f>IF(N168="základní",J168,0)</f>
        <v>0</v>
      </c>
      <c r="BF168" s="185">
        <f>IF(N168="snížená",J168,0)</f>
        <v>0</v>
      </c>
      <c r="BG168" s="185">
        <f>IF(N168="zákl. přenesená",J168,0)</f>
        <v>0</v>
      </c>
      <c r="BH168" s="185">
        <f>IF(N168="sníž. přenesená",J168,0)</f>
        <v>0</v>
      </c>
      <c r="BI168" s="185">
        <f>IF(N168="nulová",J168,0)</f>
        <v>0</v>
      </c>
      <c r="BJ168" s="19" t="s">
        <v>79</v>
      </c>
      <c r="BK168" s="185">
        <f>ROUND(I168*H168,2)</f>
        <v>0</v>
      </c>
      <c r="BL168" s="19" t="s">
        <v>222</v>
      </c>
      <c r="BM168" s="184" t="s">
        <v>855</v>
      </c>
    </row>
    <row r="169" s="2" customFormat="1" ht="16.5" customHeight="1">
      <c r="A169" s="38"/>
      <c r="B169" s="172"/>
      <c r="C169" s="173" t="s">
        <v>512</v>
      </c>
      <c r="D169" s="173" t="s">
        <v>145</v>
      </c>
      <c r="E169" s="174" t="s">
        <v>1234</v>
      </c>
      <c r="F169" s="175" t="s">
        <v>1235</v>
      </c>
      <c r="G169" s="176" t="s">
        <v>204</v>
      </c>
      <c r="H169" s="177">
        <v>3</v>
      </c>
      <c r="I169" s="178"/>
      <c r="J169" s="179">
        <f>ROUND(I169*H169,2)</f>
        <v>0</v>
      </c>
      <c r="K169" s="175" t="s">
        <v>3</v>
      </c>
      <c r="L169" s="39"/>
      <c r="M169" s="180" t="s">
        <v>3</v>
      </c>
      <c r="N169" s="181" t="s">
        <v>43</v>
      </c>
      <c r="O169" s="72"/>
      <c r="P169" s="182">
        <f>O169*H169</f>
        <v>0</v>
      </c>
      <c r="Q169" s="182">
        <v>0</v>
      </c>
      <c r="R169" s="182">
        <f>Q169*H169</f>
        <v>0</v>
      </c>
      <c r="S169" s="182">
        <v>0</v>
      </c>
      <c r="T169" s="183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184" t="s">
        <v>222</v>
      </c>
      <c r="AT169" s="184" t="s">
        <v>145</v>
      </c>
      <c r="AU169" s="184" t="s">
        <v>81</v>
      </c>
      <c r="AY169" s="19" t="s">
        <v>143</v>
      </c>
      <c r="BE169" s="185">
        <f>IF(N169="základní",J169,0)</f>
        <v>0</v>
      </c>
      <c r="BF169" s="185">
        <f>IF(N169="snížená",J169,0)</f>
        <v>0</v>
      </c>
      <c r="BG169" s="185">
        <f>IF(N169="zákl. přenesená",J169,0)</f>
        <v>0</v>
      </c>
      <c r="BH169" s="185">
        <f>IF(N169="sníž. přenesená",J169,0)</f>
        <v>0</v>
      </c>
      <c r="BI169" s="185">
        <f>IF(N169="nulová",J169,0)</f>
        <v>0</v>
      </c>
      <c r="BJ169" s="19" t="s">
        <v>79</v>
      </c>
      <c r="BK169" s="185">
        <f>ROUND(I169*H169,2)</f>
        <v>0</v>
      </c>
      <c r="BL169" s="19" t="s">
        <v>222</v>
      </c>
      <c r="BM169" s="184" t="s">
        <v>865</v>
      </c>
    </row>
    <row r="170" s="2" customFormat="1" ht="21.75" customHeight="1">
      <c r="A170" s="38"/>
      <c r="B170" s="172"/>
      <c r="C170" s="173" t="s">
        <v>519</v>
      </c>
      <c r="D170" s="173" t="s">
        <v>145</v>
      </c>
      <c r="E170" s="174" t="s">
        <v>1236</v>
      </c>
      <c r="F170" s="175" t="s">
        <v>1237</v>
      </c>
      <c r="G170" s="176" t="s">
        <v>204</v>
      </c>
      <c r="H170" s="177">
        <v>3</v>
      </c>
      <c r="I170" s="178"/>
      <c r="J170" s="179">
        <f>ROUND(I170*H170,2)</f>
        <v>0</v>
      </c>
      <c r="K170" s="175" t="s">
        <v>3</v>
      </c>
      <c r="L170" s="39"/>
      <c r="M170" s="180" t="s">
        <v>3</v>
      </c>
      <c r="N170" s="181" t="s">
        <v>43</v>
      </c>
      <c r="O170" s="72"/>
      <c r="P170" s="182">
        <f>O170*H170</f>
        <v>0</v>
      </c>
      <c r="Q170" s="182">
        <v>0</v>
      </c>
      <c r="R170" s="182">
        <f>Q170*H170</f>
        <v>0</v>
      </c>
      <c r="S170" s="182">
        <v>0</v>
      </c>
      <c r="T170" s="183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184" t="s">
        <v>222</v>
      </c>
      <c r="AT170" s="184" t="s">
        <v>145</v>
      </c>
      <c r="AU170" s="184" t="s">
        <v>81</v>
      </c>
      <c r="AY170" s="19" t="s">
        <v>143</v>
      </c>
      <c r="BE170" s="185">
        <f>IF(N170="základní",J170,0)</f>
        <v>0</v>
      </c>
      <c r="BF170" s="185">
        <f>IF(N170="snížená",J170,0)</f>
        <v>0</v>
      </c>
      <c r="BG170" s="185">
        <f>IF(N170="zákl. přenesená",J170,0)</f>
        <v>0</v>
      </c>
      <c r="BH170" s="185">
        <f>IF(N170="sníž. přenesená",J170,0)</f>
        <v>0</v>
      </c>
      <c r="BI170" s="185">
        <f>IF(N170="nulová",J170,0)</f>
        <v>0</v>
      </c>
      <c r="BJ170" s="19" t="s">
        <v>79</v>
      </c>
      <c r="BK170" s="185">
        <f>ROUND(I170*H170,2)</f>
        <v>0</v>
      </c>
      <c r="BL170" s="19" t="s">
        <v>222</v>
      </c>
      <c r="BM170" s="184" t="s">
        <v>875</v>
      </c>
    </row>
    <row r="171" s="2" customFormat="1">
      <c r="A171" s="38"/>
      <c r="B171" s="172"/>
      <c r="C171" s="173" t="s">
        <v>527</v>
      </c>
      <c r="D171" s="173" t="s">
        <v>145</v>
      </c>
      <c r="E171" s="174" t="s">
        <v>1238</v>
      </c>
      <c r="F171" s="175" t="s">
        <v>1239</v>
      </c>
      <c r="G171" s="176" t="s">
        <v>204</v>
      </c>
      <c r="H171" s="177">
        <v>2</v>
      </c>
      <c r="I171" s="178"/>
      <c r="J171" s="179">
        <f>ROUND(I171*H171,2)</f>
        <v>0</v>
      </c>
      <c r="K171" s="175" t="s">
        <v>3</v>
      </c>
      <c r="L171" s="39"/>
      <c r="M171" s="180" t="s">
        <v>3</v>
      </c>
      <c r="N171" s="181" t="s">
        <v>43</v>
      </c>
      <c r="O171" s="72"/>
      <c r="P171" s="182">
        <f>O171*H171</f>
        <v>0</v>
      </c>
      <c r="Q171" s="182">
        <v>0</v>
      </c>
      <c r="R171" s="182">
        <f>Q171*H171</f>
        <v>0</v>
      </c>
      <c r="S171" s="182">
        <v>0</v>
      </c>
      <c r="T171" s="183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184" t="s">
        <v>222</v>
      </c>
      <c r="AT171" s="184" t="s">
        <v>145</v>
      </c>
      <c r="AU171" s="184" t="s">
        <v>81</v>
      </c>
      <c r="AY171" s="19" t="s">
        <v>143</v>
      </c>
      <c r="BE171" s="185">
        <f>IF(N171="základní",J171,0)</f>
        <v>0</v>
      </c>
      <c r="BF171" s="185">
        <f>IF(N171="snížená",J171,0)</f>
        <v>0</v>
      </c>
      <c r="BG171" s="185">
        <f>IF(N171="zákl. přenesená",J171,0)</f>
        <v>0</v>
      </c>
      <c r="BH171" s="185">
        <f>IF(N171="sníž. přenesená",J171,0)</f>
        <v>0</v>
      </c>
      <c r="BI171" s="185">
        <f>IF(N171="nulová",J171,0)</f>
        <v>0</v>
      </c>
      <c r="BJ171" s="19" t="s">
        <v>79</v>
      </c>
      <c r="BK171" s="185">
        <f>ROUND(I171*H171,2)</f>
        <v>0</v>
      </c>
      <c r="BL171" s="19" t="s">
        <v>222</v>
      </c>
      <c r="BM171" s="184" t="s">
        <v>890</v>
      </c>
    </row>
    <row r="172" s="2" customFormat="1">
      <c r="A172" s="38"/>
      <c r="B172" s="172"/>
      <c r="C172" s="173" t="s">
        <v>531</v>
      </c>
      <c r="D172" s="173" t="s">
        <v>145</v>
      </c>
      <c r="E172" s="174" t="s">
        <v>1240</v>
      </c>
      <c r="F172" s="175" t="s">
        <v>1241</v>
      </c>
      <c r="G172" s="176" t="s">
        <v>204</v>
      </c>
      <c r="H172" s="177">
        <v>1</v>
      </c>
      <c r="I172" s="178"/>
      <c r="J172" s="179">
        <f>ROUND(I172*H172,2)</f>
        <v>0</v>
      </c>
      <c r="K172" s="175" t="s">
        <v>3</v>
      </c>
      <c r="L172" s="39"/>
      <c r="M172" s="180" t="s">
        <v>3</v>
      </c>
      <c r="N172" s="181" t="s">
        <v>43</v>
      </c>
      <c r="O172" s="72"/>
      <c r="P172" s="182">
        <f>O172*H172</f>
        <v>0</v>
      </c>
      <c r="Q172" s="182">
        <v>0</v>
      </c>
      <c r="R172" s="182">
        <f>Q172*H172</f>
        <v>0</v>
      </c>
      <c r="S172" s="182">
        <v>0</v>
      </c>
      <c r="T172" s="183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184" t="s">
        <v>222</v>
      </c>
      <c r="AT172" s="184" t="s">
        <v>145</v>
      </c>
      <c r="AU172" s="184" t="s">
        <v>81</v>
      </c>
      <c r="AY172" s="19" t="s">
        <v>143</v>
      </c>
      <c r="BE172" s="185">
        <f>IF(N172="základní",J172,0)</f>
        <v>0</v>
      </c>
      <c r="BF172" s="185">
        <f>IF(N172="snížená",J172,0)</f>
        <v>0</v>
      </c>
      <c r="BG172" s="185">
        <f>IF(N172="zákl. přenesená",J172,0)</f>
        <v>0</v>
      </c>
      <c r="BH172" s="185">
        <f>IF(N172="sníž. přenesená",J172,0)</f>
        <v>0</v>
      </c>
      <c r="BI172" s="185">
        <f>IF(N172="nulová",J172,0)</f>
        <v>0</v>
      </c>
      <c r="BJ172" s="19" t="s">
        <v>79</v>
      </c>
      <c r="BK172" s="185">
        <f>ROUND(I172*H172,2)</f>
        <v>0</v>
      </c>
      <c r="BL172" s="19" t="s">
        <v>222</v>
      </c>
      <c r="BM172" s="184" t="s">
        <v>898</v>
      </c>
    </row>
    <row r="173" s="2" customFormat="1" ht="16.5" customHeight="1">
      <c r="A173" s="38"/>
      <c r="B173" s="172"/>
      <c r="C173" s="173" t="s">
        <v>537</v>
      </c>
      <c r="D173" s="173" t="s">
        <v>145</v>
      </c>
      <c r="E173" s="174" t="s">
        <v>1242</v>
      </c>
      <c r="F173" s="175" t="s">
        <v>1243</v>
      </c>
      <c r="G173" s="176" t="s">
        <v>204</v>
      </c>
      <c r="H173" s="177">
        <v>3</v>
      </c>
      <c r="I173" s="178"/>
      <c r="J173" s="179">
        <f>ROUND(I173*H173,2)</f>
        <v>0</v>
      </c>
      <c r="K173" s="175" t="s">
        <v>3</v>
      </c>
      <c r="L173" s="39"/>
      <c r="M173" s="180" t="s">
        <v>3</v>
      </c>
      <c r="N173" s="181" t="s">
        <v>43</v>
      </c>
      <c r="O173" s="72"/>
      <c r="P173" s="182">
        <f>O173*H173</f>
        <v>0</v>
      </c>
      <c r="Q173" s="182">
        <v>0</v>
      </c>
      <c r="R173" s="182">
        <f>Q173*H173</f>
        <v>0</v>
      </c>
      <c r="S173" s="182">
        <v>0</v>
      </c>
      <c r="T173" s="183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184" t="s">
        <v>222</v>
      </c>
      <c r="AT173" s="184" t="s">
        <v>145</v>
      </c>
      <c r="AU173" s="184" t="s">
        <v>81</v>
      </c>
      <c r="AY173" s="19" t="s">
        <v>143</v>
      </c>
      <c r="BE173" s="185">
        <f>IF(N173="základní",J173,0)</f>
        <v>0</v>
      </c>
      <c r="BF173" s="185">
        <f>IF(N173="snížená",J173,0)</f>
        <v>0</v>
      </c>
      <c r="BG173" s="185">
        <f>IF(N173="zákl. přenesená",J173,0)</f>
        <v>0</v>
      </c>
      <c r="BH173" s="185">
        <f>IF(N173="sníž. přenesená",J173,0)</f>
        <v>0</v>
      </c>
      <c r="BI173" s="185">
        <f>IF(N173="nulová",J173,0)</f>
        <v>0</v>
      </c>
      <c r="BJ173" s="19" t="s">
        <v>79</v>
      </c>
      <c r="BK173" s="185">
        <f>ROUND(I173*H173,2)</f>
        <v>0</v>
      </c>
      <c r="BL173" s="19" t="s">
        <v>222</v>
      </c>
      <c r="BM173" s="184" t="s">
        <v>908</v>
      </c>
    </row>
    <row r="174" s="2" customFormat="1" ht="16.5" customHeight="1">
      <c r="A174" s="38"/>
      <c r="B174" s="172"/>
      <c r="C174" s="173" t="s">
        <v>542</v>
      </c>
      <c r="D174" s="173" t="s">
        <v>145</v>
      </c>
      <c r="E174" s="174" t="s">
        <v>1244</v>
      </c>
      <c r="F174" s="175" t="s">
        <v>1245</v>
      </c>
      <c r="G174" s="176" t="s">
        <v>204</v>
      </c>
      <c r="H174" s="177">
        <v>3</v>
      </c>
      <c r="I174" s="178"/>
      <c r="J174" s="179">
        <f>ROUND(I174*H174,2)</f>
        <v>0</v>
      </c>
      <c r="K174" s="175" t="s">
        <v>3</v>
      </c>
      <c r="L174" s="39"/>
      <c r="M174" s="180" t="s">
        <v>3</v>
      </c>
      <c r="N174" s="181" t="s">
        <v>43</v>
      </c>
      <c r="O174" s="72"/>
      <c r="P174" s="182">
        <f>O174*H174</f>
        <v>0</v>
      </c>
      <c r="Q174" s="182">
        <v>0</v>
      </c>
      <c r="R174" s="182">
        <f>Q174*H174</f>
        <v>0</v>
      </c>
      <c r="S174" s="182">
        <v>0</v>
      </c>
      <c r="T174" s="183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184" t="s">
        <v>222</v>
      </c>
      <c r="AT174" s="184" t="s">
        <v>145</v>
      </c>
      <c r="AU174" s="184" t="s">
        <v>81</v>
      </c>
      <c r="AY174" s="19" t="s">
        <v>143</v>
      </c>
      <c r="BE174" s="185">
        <f>IF(N174="základní",J174,0)</f>
        <v>0</v>
      </c>
      <c r="BF174" s="185">
        <f>IF(N174="snížená",J174,0)</f>
        <v>0</v>
      </c>
      <c r="BG174" s="185">
        <f>IF(N174="zákl. přenesená",J174,0)</f>
        <v>0</v>
      </c>
      <c r="BH174" s="185">
        <f>IF(N174="sníž. přenesená",J174,0)</f>
        <v>0</v>
      </c>
      <c r="BI174" s="185">
        <f>IF(N174="nulová",J174,0)</f>
        <v>0</v>
      </c>
      <c r="BJ174" s="19" t="s">
        <v>79</v>
      </c>
      <c r="BK174" s="185">
        <f>ROUND(I174*H174,2)</f>
        <v>0</v>
      </c>
      <c r="BL174" s="19" t="s">
        <v>222</v>
      </c>
      <c r="BM174" s="184" t="s">
        <v>919</v>
      </c>
    </row>
    <row r="175" s="2" customFormat="1">
      <c r="A175" s="38"/>
      <c r="B175" s="172"/>
      <c r="C175" s="173" t="s">
        <v>547</v>
      </c>
      <c r="D175" s="173" t="s">
        <v>145</v>
      </c>
      <c r="E175" s="174" t="s">
        <v>1246</v>
      </c>
      <c r="F175" s="175" t="s">
        <v>1247</v>
      </c>
      <c r="G175" s="176" t="s">
        <v>1248</v>
      </c>
      <c r="H175" s="177">
        <v>1</v>
      </c>
      <c r="I175" s="178"/>
      <c r="J175" s="179">
        <f>ROUND(I175*H175,2)</f>
        <v>0</v>
      </c>
      <c r="K175" s="175" t="s">
        <v>3</v>
      </c>
      <c r="L175" s="39"/>
      <c r="M175" s="180" t="s">
        <v>3</v>
      </c>
      <c r="N175" s="181" t="s">
        <v>43</v>
      </c>
      <c r="O175" s="72"/>
      <c r="P175" s="182">
        <f>O175*H175</f>
        <v>0</v>
      </c>
      <c r="Q175" s="182">
        <v>0.00175</v>
      </c>
      <c r="R175" s="182">
        <f>Q175*H175</f>
        <v>0.00175</v>
      </c>
      <c r="S175" s="182">
        <v>0</v>
      </c>
      <c r="T175" s="183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184" t="s">
        <v>222</v>
      </c>
      <c r="AT175" s="184" t="s">
        <v>145</v>
      </c>
      <c r="AU175" s="184" t="s">
        <v>81</v>
      </c>
      <c r="AY175" s="19" t="s">
        <v>143</v>
      </c>
      <c r="BE175" s="185">
        <f>IF(N175="základní",J175,0)</f>
        <v>0</v>
      </c>
      <c r="BF175" s="185">
        <f>IF(N175="snížená",J175,0)</f>
        <v>0</v>
      </c>
      <c r="BG175" s="185">
        <f>IF(N175="zákl. přenesená",J175,0)</f>
        <v>0</v>
      </c>
      <c r="BH175" s="185">
        <f>IF(N175="sníž. přenesená",J175,0)</f>
        <v>0</v>
      </c>
      <c r="BI175" s="185">
        <f>IF(N175="nulová",J175,0)</f>
        <v>0</v>
      </c>
      <c r="BJ175" s="19" t="s">
        <v>79</v>
      </c>
      <c r="BK175" s="185">
        <f>ROUND(I175*H175,2)</f>
        <v>0</v>
      </c>
      <c r="BL175" s="19" t="s">
        <v>222</v>
      </c>
      <c r="BM175" s="184" t="s">
        <v>928</v>
      </c>
    </row>
    <row r="176" s="2" customFormat="1">
      <c r="A176" s="38"/>
      <c r="B176" s="172"/>
      <c r="C176" s="173" t="s">
        <v>553</v>
      </c>
      <c r="D176" s="173" t="s">
        <v>145</v>
      </c>
      <c r="E176" s="174" t="s">
        <v>1249</v>
      </c>
      <c r="F176" s="175" t="s">
        <v>1250</v>
      </c>
      <c r="G176" s="176" t="s">
        <v>1248</v>
      </c>
      <c r="H176" s="177">
        <v>3</v>
      </c>
      <c r="I176" s="178"/>
      <c r="J176" s="179">
        <f>ROUND(I176*H176,2)</f>
        <v>0</v>
      </c>
      <c r="K176" s="175" t="s">
        <v>3</v>
      </c>
      <c r="L176" s="39"/>
      <c r="M176" s="180" t="s">
        <v>3</v>
      </c>
      <c r="N176" s="181" t="s">
        <v>43</v>
      </c>
      <c r="O176" s="72"/>
      <c r="P176" s="182">
        <f>O176*H176</f>
        <v>0</v>
      </c>
      <c r="Q176" s="182">
        <v>0.0031199999999999999</v>
      </c>
      <c r="R176" s="182">
        <f>Q176*H176</f>
        <v>0.0093600000000000003</v>
      </c>
      <c r="S176" s="182">
        <v>0</v>
      </c>
      <c r="T176" s="183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184" t="s">
        <v>222</v>
      </c>
      <c r="AT176" s="184" t="s">
        <v>145</v>
      </c>
      <c r="AU176" s="184" t="s">
        <v>81</v>
      </c>
      <c r="AY176" s="19" t="s">
        <v>143</v>
      </c>
      <c r="BE176" s="185">
        <f>IF(N176="základní",J176,0)</f>
        <v>0</v>
      </c>
      <c r="BF176" s="185">
        <f>IF(N176="snížená",J176,0)</f>
        <v>0</v>
      </c>
      <c r="BG176" s="185">
        <f>IF(N176="zákl. přenesená",J176,0)</f>
        <v>0</v>
      </c>
      <c r="BH176" s="185">
        <f>IF(N176="sníž. přenesená",J176,0)</f>
        <v>0</v>
      </c>
      <c r="BI176" s="185">
        <f>IF(N176="nulová",J176,0)</f>
        <v>0</v>
      </c>
      <c r="BJ176" s="19" t="s">
        <v>79</v>
      </c>
      <c r="BK176" s="185">
        <f>ROUND(I176*H176,2)</f>
        <v>0</v>
      </c>
      <c r="BL176" s="19" t="s">
        <v>222</v>
      </c>
      <c r="BM176" s="184" t="s">
        <v>938</v>
      </c>
    </row>
    <row r="177" s="2" customFormat="1">
      <c r="A177" s="38"/>
      <c r="B177" s="172"/>
      <c r="C177" s="173" t="s">
        <v>559</v>
      </c>
      <c r="D177" s="173" t="s">
        <v>145</v>
      </c>
      <c r="E177" s="174" t="s">
        <v>1251</v>
      </c>
      <c r="F177" s="175" t="s">
        <v>1252</v>
      </c>
      <c r="G177" s="176" t="s">
        <v>1248</v>
      </c>
      <c r="H177" s="177">
        <v>4</v>
      </c>
      <c r="I177" s="178"/>
      <c r="J177" s="179">
        <f>ROUND(I177*H177,2)</f>
        <v>0</v>
      </c>
      <c r="K177" s="175" t="s">
        <v>3</v>
      </c>
      <c r="L177" s="39"/>
      <c r="M177" s="180" t="s">
        <v>3</v>
      </c>
      <c r="N177" s="181" t="s">
        <v>43</v>
      </c>
      <c r="O177" s="72"/>
      <c r="P177" s="182">
        <f>O177*H177</f>
        <v>0</v>
      </c>
      <c r="Q177" s="182">
        <v>0.0031199999999999999</v>
      </c>
      <c r="R177" s="182">
        <f>Q177*H177</f>
        <v>0.01248</v>
      </c>
      <c r="S177" s="182">
        <v>0</v>
      </c>
      <c r="T177" s="183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184" t="s">
        <v>222</v>
      </c>
      <c r="AT177" s="184" t="s">
        <v>145</v>
      </c>
      <c r="AU177" s="184" t="s">
        <v>81</v>
      </c>
      <c r="AY177" s="19" t="s">
        <v>143</v>
      </c>
      <c r="BE177" s="185">
        <f>IF(N177="základní",J177,0)</f>
        <v>0</v>
      </c>
      <c r="BF177" s="185">
        <f>IF(N177="snížená",J177,0)</f>
        <v>0</v>
      </c>
      <c r="BG177" s="185">
        <f>IF(N177="zákl. přenesená",J177,0)</f>
        <v>0</v>
      </c>
      <c r="BH177" s="185">
        <f>IF(N177="sníž. přenesená",J177,0)</f>
        <v>0</v>
      </c>
      <c r="BI177" s="185">
        <f>IF(N177="nulová",J177,0)</f>
        <v>0</v>
      </c>
      <c r="BJ177" s="19" t="s">
        <v>79</v>
      </c>
      <c r="BK177" s="185">
        <f>ROUND(I177*H177,2)</f>
        <v>0</v>
      </c>
      <c r="BL177" s="19" t="s">
        <v>222</v>
      </c>
      <c r="BM177" s="184" t="s">
        <v>950</v>
      </c>
    </row>
    <row r="178" s="2" customFormat="1" ht="16.5" customHeight="1">
      <c r="A178" s="38"/>
      <c r="B178" s="172"/>
      <c r="C178" s="173" t="s">
        <v>564</v>
      </c>
      <c r="D178" s="173" t="s">
        <v>145</v>
      </c>
      <c r="E178" s="174" t="s">
        <v>1253</v>
      </c>
      <c r="F178" s="175" t="s">
        <v>1254</v>
      </c>
      <c r="G178" s="176" t="s">
        <v>1158</v>
      </c>
      <c r="H178" s="177">
        <v>1</v>
      </c>
      <c r="I178" s="178"/>
      <c r="J178" s="179">
        <f>ROUND(I178*H178,2)</f>
        <v>0</v>
      </c>
      <c r="K178" s="175" t="s">
        <v>3</v>
      </c>
      <c r="L178" s="39"/>
      <c r="M178" s="180" t="s">
        <v>3</v>
      </c>
      <c r="N178" s="181" t="s">
        <v>43</v>
      </c>
      <c r="O178" s="72"/>
      <c r="P178" s="182">
        <f>O178*H178</f>
        <v>0</v>
      </c>
      <c r="Q178" s="182">
        <v>0</v>
      </c>
      <c r="R178" s="182">
        <f>Q178*H178</f>
        <v>0</v>
      </c>
      <c r="S178" s="182">
        <v>0</v>
      </c>
      <c r="T178" s="183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184" t="s">
        <v>222</v>
      </c>
      <c r="AT178" s="184" t="s">
        <v>145</v>
      </c>
      <c r="AU178" s="184" t="s">
        <v>81</v>
      </c>
      <c r="AY178" s="19" t="s">
        <v>143</v>
      </c>
      <c r="BE178" s="185">
        <f>IF(N178="základní",J178,0)</f>
        <v>0</v>
      </c>
      <c r="BF178" s="185">
        <f>IF(N178="snížená",J178,0)</f>
        <v>0</v>
      </c>
      <c r="BG178" s="185">
        <f>IF(N178="zákl. přenesená",J178,0)</f>
        <v>0</v>
      </c>
      <c r="BH178" s="185">
        <f>IF(N178="sníž. přenesená",J178,0)</f>
        <v>0</v>
      </c>
      <c r="BI178" s="185">
        <f>IF(N178="nulová",J178,0)</f>
        <v>0</v>
      </c>
      <c r="BJ178" s="19" t="s">
        <v>79</v>
      </c>
      <c r="BK178" s="185">
        <f>ROUND(I178*H178,2)</f>
        <v>0</v>
      </c>
      <c r="BL178" s="19" t="s">
        <v>222</v>
      </c>
      <c r="BM178" s="184" t="s">
        <v>958</v>
      </c>
    </row>
    <row r="179" s="2" customFormat="1" ht="16.5" customHeight="1">
      <c r="A179" s="38"/>
      <c r="B179" s="172"/>
      <c r="C179" s="173" t="s">
        <v>569</v>
      </c>
      <c r="D179" s="173" t="s">
        <v>145</v>
      </c>
      <c r="E179" s="174" t="s">
        <v>1255</v>
      </c>
      <c r="F179" s="175" t="s">
        <v>1256</v>
      </c>
      <c r="G179" s="176" t="s">
        <v>986</v>
      </c>
      <c r="H179" s="177">
        <v>4</v>
      </c>
      <c r="I179" s="178"/>
      <c r="J179" s="179">
        <f>ROUND(I179*H179,2)</f>
        <v>0</v>
      </c>
      <c r="K179" s="175" t="s">
        <v>3</v>
      </c>
      <c r="L179" s="39"/>
      <c r="M179" s="180" t="s">
        <v>3</v>
      </c>
      <c r="N179" s="181" t="s">
        <v>43</v>
      </c>
      <c r="O179" s="72"/>
      <c r="P179" s="182">
        <f>O179*H179</f>
        <v>0</v>
      </c>
      <c r="Q179" s="182">
        <v>0</v>
      </c>
      <c r="R179" s="182">
        <f>Q179*H179</f>
        <v>0</v>
      </c>
      <c r="S179" s="182">
        <v>0</v>
      </c>
      <c r="T179" s="183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184" t="s">
        <v>222</v>
      </c>
      <c r="AT179" s="184" t="s">
        <v>145</v>
      </c>
      <c r="AU179" s="184" t="s">
        <v>81</v>
      </c>
      <c r="AY179" s="19" t="s">
        <v>143</v>
      </c>
      <c r="BE179" s="185">
        <f>IF(N179="základní",J179,0)</f>
        <v>0</v>
      </c>
      <c r="BF179" s="185">
        <f>IF(N179="snížená",J179,0)</f>
        <v>0</v>
      </c>
      <c r="BG179" s="185">
        <f>IF(N179="zákl. přenesená",J179,0)</f>
        <v>0</v>
      </c>
      <c r="BH179" s="185">
        <f>IF(N179="sníž. přenesená",J179,0)</f>
        <v>0</v>
      </c>
      <c r="BI179" s="185">
        <f>IF(N179="nulová",J179,0)</f>
        <v>0</v>
      </c>
      <c r="BJ179" s="19" t="s">
        <v>79</v>
      </c>
      <c r="BK179" s="185">
        <f>ROUND(I179*H179,2)</f>
        <v>0</v>
      </c>
      <c r="BL179" s="19" t="s">
        <v>222</v>
      </c>
      <c r="BM179" s="184" t="s">
        <v>969</v>
      </c>
    </row>
    <row r="180" s="2" customFormat="1" ht="16.5" customHeight="1">
      <c r="A180" s="38"/>
      <c r="B180" s="172"/>
      <c r="C180" s="173" t="s">
        <v>574</v>
      </c>
      <c r="D180" s="173" t="s">
        <v>145</v>
      </c>
      <c r="E180" s="174" t="s">
        <v>1257</v>
      </c>
      <c r="F180" s="175" t="s">
        <v>1258</v>
      </c>
      <c r="G180" s="176" t="s">
        <v>1158</v>
      </c>
      <c r="H180" s="177">
        <v>1</v>
      </c>
      <c r="I180" s="178"/>
      <c r="J180" s="179">
        <f>ROUND(I180*H180,2)</f>
        <v>0</v>
      </c>
      <c r="K180" s="175" t="s">
        <v>3</v>
      </c>
      <c r="L180" s="39"/>
      <c r="M180" s="180" t="s">
        <v>3</v>
      </c>
      <c r="N180" s="181" t="s">
        <v>43</v>
      </c>
      <c r="O180" s="72"/>
      <c r="P180" s="182">
        <f>O180*H180</f>
        <v>0</v>
      </c>
      <c r="Q180" s="182">
        <v>0</v>
      </c>
      <c r="R180" s="182">
        <f>Q180*H180</f>
        <v>0</v>
      </c>
      <c r="S180" s="182">
        <v>0</v>
      </c>
      <c r="T180" s="183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184" t="s">
        <v>222</v>
      </c>
      <c r="AT180" s="184" t="s">
        <v>145</v>
      </c>
      <c r="AU180" s="184" t="s">
        <v>81</v>
      </c>
      <c r="AY180" s="19" t="s">
        <v>143</v>
      </c>
      <c r="BE180" s="185">
        <f>IF(N180="základní",J180,0)</f>
        <v>0</v>
      </c>
      <c r="BF180" s="185">
        <f>IF(N180="snížená",J180,0)</f>
        <v>0</v>
      </c>
      <c r="BG180" s="185">
        <f>IF(N180="zákl. přenesená",J180,0)</f>
        <v>0</v>
      </c>
      <c r="BH180" s="185">
        <f>IF(N180="sníž. přenesená",J180,0)</f>
        <v>0</v>
      </c>
      <c r="BI180" s="185">
        <f>IF(N180="nulová",J180,0)</f>
        <v>0</v>
      </c>
      <c r="BJ180" s="19" t="s">
        <v>79</v>
      </c>
      <c r="BK180" s="185">
        <f>ROUND(I180*H180,2)</f>
        <v>0</v>
      </c>
      <c r="BL180" s="19" t="s">
        <v>222</v>
      </c>
      <c r="BM180" s="184" t="s">
        <v>977</v>
      </c>
    </row>
    <row r="181" s="2" customFormat="1" ht="16.5" customHeight="1">
      <c r="A181" s="38"/>
      <c r="B181" s="172"/>
      <c r="C181" s="173" t="s">
        <v>579</v>
      </c>
      <c r="D181" s="173" t="s">
        <v>145</v>
      </c>
      <c r="E181" s="174" t="s">
        <v>1259</v>
      </c>
      <c r="F181" s="175" t="s">
        <v>1260</v>
      </c>
      <c r="G181" s="176" t="s">
        <v>204</v>
      </c>
      <c r="H181" s="177">
        <v>1</v>
      </c>
      <c r="I181" s="178"/>
      <c r="J181" s="179">
        <f>ROUND(I181*H181,2)</f>
        <v>0</v>
      </c>
      <c r="K181" s="175" t="s">
        <v>3</v>
      </c>
      <c r="L181" s="39"/>
      <c r="M181" s="180" t="s">
        <v>3</v>
      </c>
      <c r="N181" s="181" t="s">
        <v>43</v>
      </c>
      <c r="O181" s="72"/>
      <c r="P181" s="182">
        <f>O181*H181</f>
        <v>0</v>
      </c>
      <c r="Q181" s="182">
        <v>0</v>
      </c>
      <c r="R181" s="182">
        <f>Q181*H181</f>
        <v>0</v>
      </c>
      <c r="S181" s="182">
        <v>0</v>
      </c>
      <c r="T181" s="183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184" t="s">
        <v>222</v>
      </c>
      <c r="AT181" s="184" t="s">
        <v>145</v>
      </c>
      <c r="AU181" s="184" t="s">
        <v>81</v>
      </c>
      <c r="AY181" s="19" t="s">
        <v>143</v>
      </c>
      <c r="BE181" s="185">
        <f>IF(N181="základní",J181,0)</f>
        <v>0</v>
      </c>
      <c r="BF181" s="185">
        <f>IF(N181="snížená",J181,0)</f>
        <v>0</v>
      </c>
      <c r="BG181" s="185">
        <f>IF(N181="zákl. přenesená",J181,0)</f>
        <v>0</v>
      </c>
      <c r="BH181" s="185">
        <f>IF(N181="sníž. přenesená",J181,0)</f>
        <v>0</v>
      </c>
      <c r="BI181" s="185">
        <f>IF(N181="nulová",J181,0)</f>
        <v>0</v>
      </c>
      <c r="BJ181" s="19" t="s">
        <v>79</v>
      </c>
      <c r="BK181" s="185">
        <f>ROUND(I181*H181,2)</f>
        <v>0</v>
      </c>
      <c r="BL181" s="19" t="s">
        <v>222</v>
      </c>
      <c r="BM181" s="184" t="s">
        <v>990</v>
      </c>
    </row>
    <row r="182" s="2" customFormat="1" ht="16.5" customHeight="1">
      <c r="A182" s="38"/>
      <c r="B182" s="172"/>
      <c r="C182" s="173" t="s">
        <v>583</v>
      </c>
      <c r="D182" s="173" t="s">
        <v>145</v>
      </c>
      <c r="E182" s="174" t="s">
        <v>1261</v>
      </c>
      <c r="F182" s="175" t="s">
        <v>1262</v>
      </c>
      <c r="G182" s="176" t="s">
        <v>204</v>
      </c>
      <c r="H182" s="177">
        <v>1</v>
      </c>
      <c r="I182" s="178"/>
      <c r="J182" s="179">
        <f>ROUND(I182*H182,2)</f>
        <v>0</v>
      </c>
      <c r="K182" s="175" t="s">
        <v>3</v>
      </c>
      <c r="L182" s="39"/>
      <c r="M182" s="180" t="s">
        <v>3</v>
      </c>
      <c r="N182" s="181" t="s">
        <v>43</v>
      </c>
      <c r="O182" s="72"/>
      <c r="P182" s="182">
        <f>O182*H182</f>
        <v>0</v>
      </c>
      <c r="Q182" s="182">
        <v>0</v>
      </c>
      <c r="R182" s="182">
        <f>Q182*H182</f>
        <v>0</v>
      </c>
      <c r="S182" s="182">
        <v>0</v>
      </c>
      <c r="T182" s="183">
        <f>S182*H182</f>
        <v>0</v>
      </c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R182" s="184" t="s">
        <v>222</v>
      </c>
      <c r="AT182" s="184" t="s">
        <v>145</v>
      </c>
      <c r="AU182" s="184" t="s">
        <v>81</v>
      </c>
      <c r="AY182" s="19" t="s">
        <v>143</v>
      </c>
      <c r="BE182" s="185">
        <f>IF(N182="základní",J182,0)</f>
        <v>0</v>
      </c>
      <c r="BF182" s="185">
        <f>IF(N182="snížená",J182,0)</f>
        <v>0</v>
      </c>
      <c r="BG182" s="185">
        <f>IF(N182="zákl. přenesená",J182,0)</f>
        <v>0</v>
      </c>
      <c r="BH182" s="185">
        <f>IF(N182="sníž. přenesená",J182,0)</f>
        <v>0</v>
      </c>
      <c r="BI182" s="185">
        <f>IF(N182="nulová",J182,0)</f>
        <v>0</v>
      </c>
      <c r="BJ182" s="19" t="s">
        <v>79</v>
      </c>
      <c r="BK182" s="185">
        <f>ROUND(I182*H182,2)</f>
        <v>0</v>
      </c>
      <c r="BL182" s="19" t="s">
        <v>222</v>
      </c>
      <c r="BM182" s="184" t="s">
        <v>1263</v>
      </c>
    </row>
    <row r="183" s="2" customFormat="1" ht="16.5" customHeight="1">
      <c r="A183" s="38"/>
      <c r="B183" s="172"/>
      <c r="C183" s="173" t="s">
        <v>588</v>
      </c>
      <c r="D183" s="173" t="s">
        <v>145</v>
      </c>
      <c r="E183" s="174" t="s">
        <v>1264</v>
      </c>
      <c r="F183" s="175" t="s">
        <v>1265</v>
      </c>
      <c r="G183" s="176" t="s">
        <v>986</v>
      </c>
      <c r="H183" s="177">
        <v>1</v>
      </c>
      <c r="I183" s="178"/>
      <c r="J183" s="179">
        <f>ROUND(I183*H183,2)</f>
        <v>0</v>
      </c>
      <c r="K183" s="175" t="s">
        <v>3</v>
      </c>
      <c r="L183" s="39"/>
      <c r="M183" s="224" t="s">
        <v>3</v>
      </c>
      <c r="N183" s="225" t="s">
        <v>43</v>
      </c>
      <c r="O183" s="226"/>
      <c r="P183" s="227">
        <f>O183*H183</f>
        <v>0</v>
      </c>
      <c r="Q183" s="227">
        <v>0</v>
      </c>
      <c r="R183" s="227">
        <f>Q183*H183</f>
        <v>0</v>
      </c>
      <c r="S183" s="227">
        <v>0</v>
      </c>
      <c r="T183" s="228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184" t="s">
        <v>222</v>
      </c>
      <c r="AT183" s="184" t="s">
        <v>145</v>
      </c>
      <c r="AU183" s="184" t="s">
        <v>81</v>
      </c>
      <c r="AY183" s="19" t="s">
        <v>143</v>
      </c>
      <c r="BE183" s="185">
        <f>IF(N183="základní",J183,0)</f>
        <v>0</v>
      </c>
      <c r="BF183" s="185">
        <f>IF(N183="snížená",J183,0)</f>
        <v>0</v>
      </c>
      <c r="BG183" s="185">
        <f>IF(N183="zákl. přenesená",J183,0)</f>
        <v>0</v>
      </c>
      <c r="BH183" s="185">
        <f>IF(N183="sníž. přenesená",J183,0)</f>
        <v>0</v>
      </c>
      <c r="BI183" s="185">
        <f>IF(N183="nulová",J183,0)</f>
        <v>0</v>
      </c>
      <c r="BJ183" s="19" t="s">
        <v>79</v>
      </c>
      <c r="BK183" s="185">
        <f>ROUND(I183*H183,2)</f>
        <v>0</v>
      </c>
      <c r="BL183" s="19" t="s">
        <v>222</v>
      </c>
      <c r="BM183" s="184" t="s">
        <v>1266</v>
      </c>
    </row>
    <row r="184" s="2" customFormat="1" ht="6.96" customHeight="1">
      <c r="A184" s="38"/>
      <c r="B184" s="55"/>
      <c r="C184" s="56"/>
      <c r="D184" s="56"/>
      <c r="E184" s="56"/>
      <c r="F184" s="56"/>
      <c r="G184" s="56"/>
      <c r="H184" s="56"/>
      <c r="I184" s="56"/>
      <c r="J184" s="56"/>
      <c r="K184" s="56"/>
      <c r="L184" s="39"/>
      <c r="M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</row>
  </sheetData>
  <autoFilter ref="C87:K183"/>
  <mergeCells count="9">
    <mergeCell ref="E7:H7"/>
    <mergeCell ref="E9:H9"/>
    <mergeCell ref="E18:H18"/>
    <mergeCell ref="E27:H27"/>
    <mergeCell ref="E48:H48"/>
    <mergeCell ref="E50:H50"/>
    <mergeCell ref="E78:H78"/>
    <mergeCell ref="E80:H8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93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="1" customFormat="1" ht="24.96" customHeight="1">
      <c r="B4" s="22"/>
      <c r="D4" s="23" t="s">
        <v>97</v>
      </c>
      <c r="L4" s="22"/>
      <c r="M4" s="122" t="s">
        <v>11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17</v>
      </c>
      <c r="L6" s="22"/>
    </row>
    <row r="7" s="1" customFormat="1" ht="16.5" customHeight="1">
      <c r="B7" s="22"/>
      <c r="E7" s="123" t="str">
        <f>'Rekapitulace stavby'!K6</f>
        <v>Stavební úpravy stavby na p.č.st.5 Bežerovice</v>
      </c>
      <c r="F7" s="32"/>
      <c r="G7" s="32"/>
      <c r="H7" s="32"/>
      <c r="L7" s="22"/>
    </row>
    <row r="8" s="2" customFormat="1" ht="12" customHeight="1">
      <c r="A8" s="38"/>
      <c r="B8" s="39"/>
      <c r="C8" s="38"/>
      <c r="D8" s="32" t="s">
        <v>98</v>
      </c>
      <c r="E8" s="38"/>
      <c r="F8" s="38"/>
      <c r="G8" s="38"/>
      <c r="H8" s="38"/>
      <c r="I8" s="38"/>
      <c r="J8" s="38"/>
      <c r="K8" s="38"/>
      <c r="L8" s="12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39"/>
      <c r="C9" s="38"/>
      <c r="D9" s="38"/>
      <c r="E9" s="62" t="s">
        <v>1267</v>
      </c>
      <c r="F9" s="38"/>
      <c r="G9" s="38"/>
      <c r="H9" s="38"/>
      <c r="I9" s="38"/>
      <c r="J9" s="38"/>
      <c r="K9" s="38"/>
      <c r="L9" s="12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2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21</v>
      </c>
      <c r="J11" s="27" t="s">
        <v>3</v>
      </c>
      <c r="K11" s="38"/>
      <c r="L11" s="12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22</v>
      </c>
      <c r="E12" s="38"/>
      <c r="F12" s="27" t="s">
        <v>23</v>
      </c>
      <c r="G12" s="38"/>
      <c r="H12" s="38"/>
      <c r="I12" s="32" t="s">
        <v>24</v>
      </c>
      <c r="J12" s="64" t="str">
        <f>'Rekapitulace stavby'!AN8</f>
        <v>10. 6. 2021</v>
      </c>
      <c r="K12" s="38"/>
      <c r="L12" s="12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2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26</v>
      </c>
      <c r="E14" s="38"/>
      <c r="F14" s="38"/>
      <c r="G14" s="38"/>
      <c r="H14" s="38"/>
      <c r="I14" s="32" t="s">
        <v>27</v>
      </c>
      <c r="J14" s="27" t="str">
        <f>IF('Rekapitulace stavby'!AN10="","",'Rekapitulace stavby'!AN10)</f>
        <v/>
      </c>
      <c r="K14" s="38"/>
      <c r="L14" s="12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29</v>
      </c>
      <c r="J15" s="27" t="str">
        <f>IF('Rekapitulace stavby'!AN11="","",'Rekapitulace stavby'!AN11)</f>
        <v/>
      </c>
      <c r="K15" s="38"/>
      <c r="L15" s="12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2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30</v>
      </c>
      <c r="E17" s="38"/>
      <c r="F17" s="38"/>
      <c r="G17" s="38"/>
      <c r="H17" s="38"/>
      <c r="I17" s="32" t="s">
        <v>27</v>
      </c>
      <c r="J17" s="33" t="str">
        <f>'Rekapitulace stavby'!AN13</f>
        <v>Vyplň údaj</v>
      </c>
      <c r="K17" s="38"/>
      <c r="L17" s="12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29</v>
      </c>
      <c r="J18" s="33" t="str">
        <f>'Rekapitulace stavby'!AN14</f>
        <v>Vyplň údaj</v>
      </c>
      <c r="K18" s="38"/>
      <c r="L18" s="12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2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32</v>
      </c>
      <c r="E20" s="38"/>
      <c r="F20" s="38"/>
      <c r="G20" s="38"/>
      <c r="H20" s="38"/>
      <c r="I20" s="32" t="s">
        <v>27</v>
      </c>
      <c r="J20" s="27" t="s">
        <v>3</v>
      </c>
      <c r="K20" s="38"/>
      <c r="L20" s="12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">
        <v>33</v>
      </c>
      <c r="F21" s="38"/>
      <c r="G21" s="38"/>
      <c r="H21" s="38"/>
      <c r="I21" s="32" t="s">
        <v>29</v>
      </c>
      <c r="J21" s="27" t="s">
        <v>3</v>
      </c>
      <c r="K21" s="38"/>
      <c r="L21" s="12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2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35</v>
      </c>
      <c r="E23" s="38"/>
      <c r="F23" s="38"/>
      <c r="G23" s="38"/>
      <c r="H23" s="38"/>
      <c r="I23" s="32" t="s">
        <v>27</v>
      </c>
      <c r="J23" s="27" t="str">
        <f>IF('Rekapitulace stavby'!AN19="","",'Rekapitulace stavby'!AN19)</f>
        <v/>
      </c>
      <c r="K23" s="38"/>
      <c r="L23" s="12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29</v>
      </c>
      <c r="J24" s="27" t="str">
        <f>IF('Rekapitulace stavby'!AN20="","",'Rekapitulace stavby'!AN20)</f>
        <v/>
      </c>
      <c r="K24" s="38"/>
      <c r="L24" s="12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2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36</v>
      </c>
      <c r="E26" s="38"/>
      <c r="F26" s="38"/>
      <c r="G26" s="38"/>
      <c r="H26" s="38"/>
      <c r="I26" s="38"/>
      <c r="J26" s="38"/>
      <c r="K26" s="38"/>
      <c r="L26" s="12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71.25" customHeight="1">
      <c r="A27" s="125"/>
      <c r="B27" s="126"/>
      <c r="C27" s="125"/>
      <c r="D27" s="125"/>
      <c r="E27" s="36" t="s">
        <v>37</v>
      </c>
      <c r="F27" s="36"/>
      <c r="G27" s="36"/>
      <c r="H27" s="36"/>
      <c r="I27" s="125"/>
      <c r="J27" s="125"/>
      <c r="K27" s="125"/>
      <c r="L27" s="127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2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2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28" t="s">
        <v>38</v>
      </c>
      <c r="E30" s="38"/>
      <c r="F30" s="38"/>
      <c r="G30" s="38"/>
      <c r="H30" s="38"/>
      <c r="I30" s="38"/>
      <c r="J30" s="90">
        <f>ROUND(J87, 2)</f>
        <v>0</v>
      </c>
      <c r="K30" s="38"/>
      <c r="L30" s="12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2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40</v>
      </c>
      <c r="G32" s="38"/>
      <c r="H32" s="38"/>
      <c r="I32" s="43" t="s">
        <v>39</v>
      </c>
      <c r="J32" s="43" t="s">
        <v>41</v>
      </c>
      <c r="K32" s="38"/>
      <c r="L32" s="12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29" t="s">
        <v>42</v>
      </c>
      <c r="E33" s="32" t="s">
        <v>43</v>
      </c>
      <c r="F33" s="130">
        <f>ROUND((SUM(BE87:BE166)),  2)</f>
        <v>0</v>
      </c>
      <c r="G33" s="38"/>
      <c r="H33" s="38"/>
      <c r="I33" s="131">
        <v>0.20999999999999999</v>
      </c>
      <c r="J33" s="130">
        <f>ROUND(((SUM(BE87:BE166))*I33),  2)</f>
        <v>0</v>
      </c>
      <c r="K33" s="38"/>
      <c r="L33" s="12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44</v>
      </c>
      <c r="F34" s="130">
        <f>ROUND((SUM(BF87:BF166)),  2)</f>
        <v>0</v>
      </c>
      <c r="G34" s="38"/>
      <c r="H34" s="38"/>
      <c r="I34" s="131">
        <v>0.14999999999999999</v>
      </c>
      <c r="J34" s="130">
        <f>ROUND(((SUM(BF87:BF166))*I34),  2)</f>
        <v>0</v>
      </c>
      <c r="K34" s="38"/>
      <c r="L34" s="12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45</v>
      </c>
      <c r="F35" s="130">
        <f>ROUND((SUM(BG87:BG166)),  2)</f>
        <v>0</v>
      </c>
      <c r="G35" s="38"/>
      <c r="H35" s="38"/>
      <c r="I35" s="131">
        <v>0.20999999999999999</v>
      </c>
      <c r="J35" s="130">
        <f>0</f>
        <v>0</v>
      </c>
      <c r="K35" s="38"/>
      <c r="L35" s="12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46</v>
      </c>
      <c r="F36" s="130">
        <f>ROUND((SUM(BH87:BH166)),  2)</f>
        <v>0</v>
      </c>
      <c r="G36" s="38"/>
      <c r="H36" s="38"/>
      <c r="I36" s="131">
        <v>0.14999999999999999</v>
      </c>
      <c r="J36" s="130">
        <f>0</f>
        <v>0</v>
      </c>
      <c r="K36" s="38"/>
      <c r="L36" s="12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47</v>
      </c>
      <c r="F37" s="130">
        <f>ROUND((SUM(BI87:BI166)),  2)</f>
        <v>0</v>
      </c>
      <c r="G37" s="38"/>
      <c r="H37" s="38"/>
      <c r="I37" s="131">
        <v>0</v>
      </c>
      <c r="J37" s="130">
        <f>0</f>
        <v>0</v>
      </c>
      <c r="K37" s="38"/>
      <c r="L37" s="12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2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32"/>
      <c r="D39" s="133" t="s">
        <v>48</v>
      </c>
      <c r="E39" s="76"/>
      <c r="F39" s="76"/>
      <c r="G39" s="134" t="s">
        <v>49</v>
      </c>
      <c r="H39" s="135" t="s">
        <v>50</v>
      </c>
      <c r="I39" s="76"/>
      <c r="J39" s="136">
        <f>SUM(J30:J37)</f>
        <v>0</v>
      </c>
      <c r="K39" s="137"/>
      <c r="L39" s="12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2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2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102</v>
      </c>
      <c r="D45" s="38"/>
      <c r="E45" s="38"/>
      <c r="F45" s="38"/>
      <c r="G45" s="38"/>
      <c r="H45" s="38"/>
      <c r="I45" s="38"/>
      <c r="J45" s="38"/>
      <c r="K45" s="38"/>
      <c r="L45" s="12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2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2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38"/>
      <c r="D48" s="38"/>
      <c r="E48" s="123" t="str">
        <f>E7</f>
        <v>Stavební úpravy stavby na p.č.st.5 Bežerovice</v>
      </c>
      <c r="F48" s="32"/>
      <c r="G48" s="32"/>
      <c r="H48" s="32"/>
      <c r="I48" s="38"/>
      <c r="J48" s="38"/>
      <c r="K48" s="38"/>
      <c r="L48" s="12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98</v>
      </c>
      <c r="D49" s="38"/>
      <c r="E49" s="38"/>
      <c r="F49" s="38"/>
      <c r="G49" s="38"/>
      <c r="H49" s="38"/>
      <c r="I49" s="38"/>
      <c r="J49" s="38"/>
      <c r="K49" s="38"/>
      <c r="L49" s="12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38"/>
      <c r="D50" s="38"/>
      <c r="E50" s="62" t="str">
        <f>E9</f>
        <v>03 - elektroinstalace</v>
      </c>
      <c r="F50" s="38"/>
      <c r="G50" s="38"/>
      <c r="H50" s="38"/>
      <c r="I50" s="38"/>
      <c r="J50" s="38"/>
      <c r="K50" s="38"/>
      <c r="L50" s="12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2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22</v>
      </c>
      <c r="D52" s="38"/>
      <c r="E52" s="38"/>
      <c r="F52" s="27" t="str">
        <f>F12</f>
        <v>Bežerovice</v>
      </c>
      <c r="G52" s="38"/>
      <c r="H52" s="38"/>
      <c r="I52" s="32" t="s">
        <v>24</v>
      </c>
      <c r="J52" s="64" t="str">
        <f>IF(J12="","",J12)</f>
        <v>10. 6. 2021</v>
      </c>
      <c r="K52" s="38"/>
      <c r="L52" s="12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2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25.65" customHeight="1">
      <c r="A54" s="38"/>
      <c r="B54" s="39"/>
      <c r="C54" s="32" t="s">
        <v>26</v>
      </c>
      <c r="D54" s="38"/>
      <c r="E54" s="38"/>
      <c r="F54" s="27" t="str">
        <f>E15</f>
        <v xml:space="preserve"> </v>
      </c>
      <c r="G54" s="38"/>
      <c r="H54" s="38"/>
      <c r="I54" s="32" t="s">
        <v>32</v>
      </c>
      <c r="J54" s="36" t="str">
        <f>E21</f>
        <v>Ing.Marie Buzková, Kunžak</v>
      </c>
      <c r="K54" s="38"/>
      <c r="L54" s="12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30</v>
      </c>
      <c r="D55" s="38"/>
      <c r="E55" s="38"/>
      <c r="F55" s="27" t="str">
        <f>IF(E18="","",E18)</f>
        <v>Vyplň údaj</v>
      </c>
      <c r="G55" s="38"/>
      <c r="H55" s="38"/>
      <c r="I55" s="32" t="s">
        <v>35</v>
      </c>
      <c r="J55" s="36" t="str">
        <f>E24</f>
        <v xml:space="preserve"> </v>
      </c>
      <c r="K55" s="38"/>
      <c r="L55" s="12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2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38" t="s">
        <v>103</v>
      </c>
      <c r="D57" s="132"/>
      <c r="E57" s="132"/>
      <c r="F57" s="132"/>
      <c r="G57" s="132"/>
      <c r="H57" s="132"/>
      <c r="I57" s="132"/>
      <c r="J57" s="139" t="s">
        <v>104</v>
      </c>
      <c r="K57" s="132"/>
      <c r="L57" s="12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2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40" t="s">
        <v>70</v>
      </c>
      <c r="D59" s="38"/>
      <c r="E59" s="38"/>
      <c r="F59" s="38"/>
      <c r="G59" s="38"/>
      <c r="H59" s="38"/>
      <c r="I59" s="38"/>
      <c r="J59" s="90">
        <f>J87</f>
        <v>0</v>
      </c>
      <c r="K59" s="38"/>
      <c r="L59" s="12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105</v>
      </c>
    </row>
    <row r="60" s="9" customFormat="1" ht="24.96" customHeight="1">
      <c r="A60" s="9"/>
      <c r="B60" s="141"/>
      <c r="C60" s="9"/>
      <c r="D60" s="142" t="s">
        <v>1268</v>
      </c>
      <c r="E60" s="143"/>
      <c r="F60" s="143"/>
      <c r="G60" s="143"/>
      <c r="H60" s="143"/>
      <c r="I60" s="143"/>
      <c r="J60" s="144">
        <f>J88</f>
        <v>0</v>
      </c>
      <c r="K60" s="9"/>
      <c r="L60" s="14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9" customFormat="1" ht="24.96" customHeight="1">
      <c r="A61" s="9"/>
      <c r="B61" s="141"/>
      <c r="C61" s="9"/>
      <c r="D61" s="142" t="s">
        <v>1269</v>
      </c>
      <c r="E61" s="143"/>
      <c r="F61" s="143"/>
      <c r="G61" s="143"/>
      <c r="H61" s="143"/>
      <c r="I61" s="143"/>
      <c r="J61" s="144">
        <f>J118</f>
        <v>0</v>
      </c>
      <c r="K61" s="9"/>
      <c r="L61" s="141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="9" customFormat="1" ht="24.96" customHeight="1">
      <c r="A62" s="9"/>
      <c r="B62" s="141"/>
      <c r="C62" s="9"/>
      <c r="D62" s="142" t="s">
        <v>1270</v>
      </c>
      <c r="E62" s="143"/>
      <c r="F62" s="143"/>
      <c r="G62" s="143"/>
      <c r="H62" s="143"/>
      <c r="I62" s="143"/>
      <c r="J62" s="144">
        <f>J122</f>
        <v>0</v>
      </c>
      <c r="K62" s="9"/>
      <c r="L62" s="141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="9" customFormat="1" ht="24.96" customHeight="1">
      <c r="A63" s="9"/>
      <c r="B63" s="141"/>
      <c r="C63" s="9"/>
      <c r="D63" s="142" t="s">
        <v>1271</v>
      </c>
      <c r="E63" s="143"/>
      <c r="F63" s="143"/>
      <c r="G63" s="143"/>
      <c r="H63" s="143"/>
      <c r="I63" s="143"/>
      <c r="J63" s="144">
        <f>J126</f>
        <v>0</v>
      </c>
      <c r="K63" s="9"/>
      <c r="L63" s="141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="9" customFormat="1" ht="24.96" customHeight="1">
      <c r="A64" s="9"/>
      <c r="B64" s="141"/>
      <c r="C64" s="9"/>
      <c r="D64" s="142" t="s">
        <v>1272</v>
      </c>
      <c r="E64" s="143"/>
      <c r="F64" s="143"/>
      <c r="G64" s="143"/>
      <c r="H64" s="143"/>
      <c r="I64" s="143"/>
      <c r="J64" s="144">
        <f>J131</f>
        <v>0</v>
      </c>
      <c r="K64" s="9"/>
      <c r="L64" s="14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="9" customFormat="1" ht="24.96" customHeight="1">
      <c r="A65" s="9"/>
      <c r="B65" s="141"/>
      <c r="C65" s="9"/>
      <c r="D65" s="142" t="s">
        <v>1273</v>
      </c>
      <c r="E65" s="143"/>
      <c r="F65" s="143"/>
      <c r="G65" s="143"/>
      <c r="H65" s="143"/>
      <c r="I65" s="143"/>
      <c r="J65" s="144">
        <f>J138</f>
        <v>0</v>
      </c>
      <c r="K65" s="9"/>
      <c r="L65" s="141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</row>
    <row r="66" s="9" customFormat="1" ht="24.96" customHeight="1">
      <c r="A66" s="9"/>
      <c r="B66" s="141"/>
      <c r="C66" s="9"/>
      <c r="D66" s="142" t="s">
        <v>1274</v>
      </c>
      <c r="E66" s="143"/>
      <c r="F66" s="143"/>
      <c r="G66" s="143"/>
      <c r="H66" s="143"/>
      <c r="I66" s="143"/>
      <c r="J66" s="144">
        <f>J148</f>
        <v>0</v>
      </c>
      <c r="K66" s="9"/>
      <c r="L66" s="14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="9" customFormat="1" ht="24.96" customHeight="1">
      <c r="A67" s="9"/>
      <c r="B67" s="141"/>
      <c r="C67" s="9"/>
      <c r="D67" s="142" t="s">
        <v>1275</v>
      </c>
      <c r="E67" s="143"/>
      <c r="F67" s="143"/>
      <c r="G67" s="143"/>
      <c r="H67" s="143"/>
      <c r="I67" s="143"/>
      <c r="J67" s="144">
        <f>J156</f>
        <v>0</v>
      </c>
      <c r="K67" s="9"/>
      <c r="L67" s="141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="2" customFormat="1" ht="21.84" customHeight="1">
      <c r="A68" s="38"/>
      <c r="B68" s="39"/>
      <c r="C68" s="38"/>
      <c r="D68" s="38"/>
      <c r="E68" s="38"/>
      <c r="F68" s="38"/>
      <c r="G68" s="38"/>
      <c r="H68" s="38"/>
      <c r="I68" s="38"/>
      <c r="J68" s="38"/>
      <c r="K68" s="38"/>
      <c r="L68" s="12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="2" customFormat="1" ht="6.96" customHeight="1">
      <c r="A69" s="38"/>
      <c r="B69" s="55"/>
      <c r="C69" s="56"/>
      <c r="D69" s="56"/>
      <c r="E69" s="56"/>
      <c r="F69" s="56"/>
      <c r="G69" s="56"/>
      <c r="H69" s="56"/>
      <c r="I69" s="56"/>
      <c r="J69" s="56"/>
      <c r="K69" s="56"/>
      <c r="L69" s="12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3" s="2" customFormat="1" ht="6.96" customHeight="1">
      <c r="A73" s="38"/>
      <c r="B73" s="57"/>
      <c r="C73" s="58"/>
      <c r="D73" s="58"/>
      <c r="E73" s="58"/>
      <c r="F73" s="58"/>
      <c r="G73" s="58"/>
      <c r="H73" s="58"/>
      <c r="I73" s="58"/>
      <c r="J73" s="58"/>
      <c r="K73" s="58"/>
      <c r="L73" s="12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24.96" customHeight="1">
      <c r="A74" s="38"/>
      <c r="B74" s="39"/>
      <c r="C74" s="23" t="s">
        <v>128</v>
      </c>
      <c r="D74" s="38"/>
      <c r="E74" s="38"/>
      <c r="F74" s="38"/>
      <c r="G74" s="38"/>
      <c r="H74" s="38"/>
      <c r="I74" s="38"/>
      <c r="J74" s="38"/>
      <c r="K74" s="38"/>
      <c r="L74" s="12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6.96" customHeight="1">
      <c r="A75" s="38"/>
      <c r="B75" s="39"/>
      <c r="C75" s="38"/>
      <c r="D75" s="38"/>
      <c r="E75" s="38"/>
      <c r="F75" s="38"/>
      <c r="G75" s="38"/>
      <c r="H75" s="38"/>
      <c r="I75" s="38"/>
      <c r="J75" s="38"/>
      <c r="K75" s="38"/>
      <c r="L75" s="12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2" customHeight="1">
      <c r="A76" s="38"/>
      <c r="B76" s="39"/>
      <c r="C76" s="32" t="s">
        <v>17</v>
      </c>
      <c r="D76" s="38"/>
      <c r="E76" s="38"/>
      <c r="F76" s="38"/>
      <c r="G76" s="38"/>
      <c r="H76" s="38"/>
      <c r="I76" s="38"/>
      <c r="J76" s="38"/>
      <c r="K76" s="38"/>
      <c r="L76" s="12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6.5" customHeight="1">
      <c r="A77" s="38"/>
      <c r="B77" s="39"/>
      <c r="C77" s="38"/>
      <c r="D77" s="38"/>
      <c r="E77" s="123" t="str">
        <f>E7</f>
        <v>Stavební úpravy stavby na p.č.st.5 Bežerovice</v>
      </c>
      <c r="F77" s="32"/>
      <c r="G77" s="32"/>
      <c r="H77" s="32"/>
      <c r="I77" s="38"/>
      <c r="J77" s="38"/>
      <c r="K77" s="38"/>
      <c r="L77" s="12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98</v>
      </c>
      <c r="D78" s="38"/>
      <c r="E78" s="38"/>
      <c r="F78" s="38"/>
      <c r="G78" s="38"/>
      <c r="H78" s="38"/>
      <c r="I78" s="38"/>
      <c r="J78" s="38"/>
      <c r="K78" s="38"/>
      <c r="L78" s="12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38"/>
      <c r="D79" s="38"/>
      <c r="E79" s="62" t="str">
        <f>E9</f>
        <v>03 - elektroinstalace</v>
      </c>
      <c r="F79" s="38"/>
      <c r="G79" s="38"/>
      <c r="H79" s="38"/>
      <c r="I79" s="38"/>
      <c r="J79" s="38"/>
      <c r="K79" s="38"/>
      <c r="L79" s="12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6.96" customHeight="1">
      <c r="A80" s="38"/>
      <c r="B80" s="39"/>
      <c r="C80" s="38"/>
      <c r="D80" s="38"/>
      <c r="E80" s="38"/>
      <c r="F80" s="38"/>
      <c r="G80" s="38"/>
      <c r="H80" s="38"/>
      <c r="I80" s="38"/>
      <c r="J80" s="38"/>
      <c r="K80" s="38"/>
      <c r="L80" s="12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2" customHeight="1">
      <c r="A81" s="38"/>
      <c r="B81" s="39"/>
      <c r="C81" s="32" t="s">
        <v>22</v>
      </c>
      <c r="D81" s="38"/>
      <c r="E81" s="38"/>
      <c r="F81" s="27" t="str">
        <f>F12</f>
        <v>Bežerovice</v>
      </c>
      <c r="G81" s="38"/>
      <c r="H81" s="38"/>
      <c r="I81" s="32" t="s">
        <v>24</v>
      </c>
      <c r="J81" s="64" t="str">
        <f>IF(J12="","",J12)</f>
        <v>10. 6. 2021</v>
      </c>
      <c r="K81" s="38"/>
      <c r="L81" s="12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6.96" customHeight="1">
      <c r="A82" s="38"/>
      <c r="B82" s="39"/>
      <c r="C82" s="38"/>
      <c r="D82" s="38"/>
      <c r="E82" s="38"/>
      <c r="F82" s="38"/>
      <c r="G82" s="38"/>
      <c r="H82" s="38"/>
      <c r="I82" s="38"/>
      <c r="J82" s="38"/>
      <c r="K82" s="38"/>
      <c r="L82" s="12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25.65" customHeight="1">
      <c r="A83" s="38"/>
      <c r="B83" s="39"/>
      <c r="C83" s="32" t="s">
        <v>26</v>
      </c>
      <c r="D83" s="38"/>
      <c r="E83" s="38"/>
      <c r="F83" s="27" t="str">
        <f>E15</f>
        <v xml:space="preserve"> </v>
      </c>
      <c r="G83" s="38"/>
      <c r="H83" s="38"/>
      <c r="I83" s="32" t="s">
        <v>32</v>
      </c>
      <c r="J83" s="36" t="str">
        <f>E21</f>
        <v>Ing.Marie Buzková, Kunžak</v>
      </c>
      <c r="K83" s="38"/>
      <c r="L83" s="12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5.15" customHeight="1">
      <c r="A84" s="38"/>
      <c r="B84" s="39"/>
      <c r="C84" s="32" t="s">
        <v>30</v>
      </c>
      <c r="D84" s="38"/>
      <c r="E84" s="38"/>
      <c r="F84" s="27" t="str">
        <f>IF(E18="","",E18)</f>
        <v>Vyplň údaj</v>
      </c>
      <c r="G84" s="38"/>
      <c r="H84" s="38"/>
      <c r="I84" s="32" t="s">
        <v>35</v>
      </c>
      <c r="J84" s="36" t="str">
        <f>E24</f>
        <v xml:space="preserve"> </v>
      </c>
      <c r="K84" s="38"/>
      <c r="L84" s="12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0.32" customHeight="1">
      <c r="A85" s="38"/>
      <c r="B85" s="39"/>
      <c r="C85" s="38"/>
      <c r="D85" s="38"/>
      <c r="E85" s="38"/>
      <c r="F85" s="38"/>
      <c r="G85" s="38"/>
      <c r="H85" s="38"/>
      <c r="I85" s="38"/>
      <c r="J85" s="38"/>
      <c r="K85" s="38"/>
      <c r="L85" s="12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1" customFormat="1" ht="29.28" customHeight="1">
      <c r="A86" s="149"/>
      <c r="B86" s="150"/>
      <c r="C86" s="151" t="s">
        <v>129</v>
      </c>
      <c r="D86" s="152" t="s">
        <v>57</v>
      </c>
      <c r="E86" s="152" t="s">
        <v>53</v>
      </c>
      <c r="F86" s="152" t="s">
        <v>54</v>
      </c>
      <c r="G86" s="152" t="s">
        <v>130</v>
      </c>
      <c r="H86" s="152" t="s">
        <v>131</v>
      </c>
      <c r="I86" s="152" t="s">
        <v>132</v>
      </c>
      <c r="J86" s="152" t="s">
        <v>104</v>
      </c>
      <c r="K86" s="153" t="s">
        <v>133</v>
      </c>
      <c r="L86" s="154"/>
      <c r="M86" s="80" t="s">
        <v>3</v>
      </c>
      <c r="N86" s="81" t="s">
        <v>42</v>
      </c>
      <c r="O86" s="81" t="s">
        <v>134</v>
      </c>
      <c r="P86" s="81" t="s">
        <v>135</v>
      </c>
      <c r="Q86" s="81" t="s">
        <v>136</v>
      </c>
      <c r="R86" s="81" t="s">
        <v>137</v>
      </c>
      <c r="S86" s="81" t="s">
        <v>138</v>
      </c>
      <c r="T86" s="82" t="s">
        <v>139</v>
      </c>
      <c r="U86" s="149"/>
      <c r="V86" s="149"/>
      <c r="W86" s="149"/>
      <c r="X86" s="149"/>
      <c r="Y86" s="149"/>
      <c r="Z86" s="149"/>
      <c r="AA86" s="149"/>
      <c r="AB86" s="149"/>
      <c r="AC86" s="149"/>
      <c r="AD86" s="149"/>
      <c r="AE86" s="149"/>
    </row>
    <row r="87" s="2" customFormat="1" ht="22.8" customHeight="1">
      <c r="A87" s="38"/>
      <c r="B87" s="39"/>
      <c r="C87" s="87" t="s">
        <v>140</v>
      </c>
      <c r="D87" s="38"/>
      <c r="E87" s="38"/>
      <c r="F87" s="38"/>
      <c r="G87" s="38"/>
      <c r="H87" s="38"/>
      <c r="I87" s="38"/>
      <c r="J87" s="155">
        <f>BK87</f>
        <v>0</v>
      </c>
      <c r="K87" s="38"/>
      <c r="L87" s="39"/>
      <c r="M87" s="83"/>
      <c r="N87" s="68"/>
      <c r="O87" s="84"/>
      <c r="P87" s="156">
        <f>P88+P118+P122+P126+P131+P138+P148+P156</f>
        <v>0</v>
      </c>
      <c r="Q87" s="84"/>
      <c r="R87" s="156">
        <f>R88+R118+R122+R126+R131+R138+R148+R156</f>
        <v>0</v>
      </c>
      <c r="S87" s="84"/>
      <c r="T87" s="157">
        <f>T88+T118+T122+T126+T131+T138+T148+T156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9" t="s">
        <v>71</v>
      </c>
      <c r="AU87" s="19" t="s">
        <v>105</v>
      </c>
      <c r="BK87" s="158">
        <f>BK88+BK118+BK122+BK126+BK131+BK138+BK148+BK156</f>
        <v>0</v>
      </c>
    </row>
    <row r="88" s="12" customFormat="1" ht="25.92" customHeight="1">
      <c r="A88" s="12"/>
      <c r="B88" s="159"/>
      <c r="C88" s="12"/>
      <c r="D88" s="160" t="s">
        <v>71</v>
      </c>
      <c r="E88" s="161" t="s">
        <v>1276</v>
      </c>
      <c r="F88" s="161" t="s">
        <v>1277</v>
      </c>
      <c r="G88" s="12"/>
      <c r="H88" s="12"/>
      <c r="I88" s="162"/>
      <c r="J88" s="163">
        <f>BK88</f>
        <v>0</v>
      </c>
      <c r="K88" s="12"/>
      <c r="L88" s="159"/>
      <c r="M88" s="164"/>
      <c r="N88" s="165"/>
      <c r="O88" s="165"/>
      <c r="P88" s="166">
        <f>SUM(P89:P117)</f>
        <v>0</v>
      </c>
      <c r="Q88" s="165"/>
      <c r="R88" s="166">
        <f>SUM(R89:R117)</f>
        <v>0</v>
      </c>
      <c r="S88" s="165"/>
      <c r="T88" s="167">
        <f>SUM(T89:T117)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160" t="s">
        <v>79</v>
      </c>
      <c r="AT88" s="168" t="s">
        <v>71</v>
      </c>
      <c r="AU88" s="168" t="s">
        <v>72</v>
      </c>
      <c r="AY88" s="160" t="s">
        <v>143</v>
      </c>
      <c r="BK88" s="169">
        <f>SUM(BK89:BK117)</f>
        <v>0</v>
      </c>
    </row>
    <row r="89" s="2" customFormat="1" ht="16.5" customHeight="1">
      <c r="A89" s="38"/>
      <c r="B89" s="172"/>
      <c r="C89" s="173" t="s">
        <v>79</v>
      </c>
      <c r="D89" s="173" t="s">
        <v>145</v>
      </c>
      <c r="E89" s="174" t="s">
        <v>1278</v>
      </c>
      <c r="F89" s="175" t="s">
        <v>1279</v>
      </c>
      <c r="G89" s="176" t="s">
        <v>286</v>
      </c>
      <c r="H89" s="177">
        <v>50</v>
      </c>
      <c r="I89" s="178"/>
      <c r="J89" s="179">
        <f>ROUND(I89*H89,2)</f>
        <v>0</v>
      </c>
      <c r="K89" s="175" t="s">
        <v>3</v>
      </c>
      <c r="L89" s="39"/>
      <c r="M89" s="180" t="s">
        <v>3</v>
      </c>
      <c r="N89" s="181" t="s">
        <v>43</v>
      </c>
      <c r="O89" s="72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184" t="s">
        <v>150</v>
      </c>
      <c r="AT89" s="184" t="s">
        <v>145</v>
      </c>
      <c r="AU89" s="184" t="s">
        <v>79</v>
      </c>
      <c r="AY89" s="19" t="s">
        <v>143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9" t="s">
        <v>79</v>
      </c>
      <c r="BK89" s="185">
        <f>ROUND(I89*H89,2)</f>
        <v>0</v>
      </c>
      <c r="BL89" s="19" t="s">
        <v>150</v>
      </c>
      <c r="BM89" s="184" t="s">
        <v>81</v>
      </c>
    </row>
    <row r="90" s="2" customFormat="1" ht="16.5" customHeight="1">
      <c r="A90" s="38"/>
      <c r="B90" s="172"/>
      <c r="C90" s="173" t="s">
        <v>81</v>
      </c>
      <c r="D90" s="173" t="s">
        <v>145</v>
      </c>
      <c r="E90" s="174" t="s">
        <v>1280</v>
      </c>
      <c r="F90" s="175" t="s">
        <v>1281</v>
      </c>
      <c r="G90" s="176" t="s">
        <v>286</v>
      </c>
      <c r="H90" s="177">
        <v>25</v>
      </c>
      <c r="I90" s="178"/>
      <c r="J90" s="179">
        <f>ROUND(I90*H90,2)</f>
        <v>0</v>
      </c>
      <c r="K90" s="175" t="s">
        <v>3</v>
      </c>
      <c r="L90" s="39"/>
      <c r="M90" s="180" t="s">
        <v>3</v>
      </c>
      <c r="N90" s="181" t="s">
        <v>43</v>
      </c>
      <c r="O90" s="72"/>
      <c r="P90" s="182">
        <f>O90*H90</f>
        <v>0</v>
      </c>
      <c r="Q90" s="182">
        <v>0</v>
      </c>
      <c r="R90" s="182">
        <f>Q90*H90</f>
        <v>0</v>
      </c>
      <c r="S90" s="182">
        <v>0</v>
      </c>
      <c r="T90" s="183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184" t="s">
        <v>150</v>
      </c>
      <c r="AT90" s="184" t="s">
        <v>145</v>
      </c>
      <c r="AU90" s="184" t="s">
        <v>79</v>
      </c>
      <c r="AY90" s="19" t="s">
        <v>143</v>
      </c>
      <c r="BE90" s="185">
        <f>IF(N90="základní",J90,0)</f>
        <v>0</v>
      </c>
      <c r="BF90" s="185">
        <f>IF(N90="snížená",J90,0)</f>
        <v>0</v>
      </c>
      <c r="BG90" s="185">
        <f>IF(N90="zákl. přenesená",J90,0)</f>
        <v>0</v>
      </c>
      <c r="BH90" s="185">
        <f>IF(N90="sníž. přenesená",J90,0)</f>
        <v>0</v>
      </c>
      <c r="BI90" s="185">
        <f>IF(N90="nulová",J90,0)</f>
        <v>0</v>
      </c>
      <c r="BJ90" s="19" t="s">
        <v>79</v>
      </c>
      <c r="BK90" s="185">
        <f>ROUND(I90*H90,2)</f>
        <v>0</v>
      </c>
      <c r="BL90" s="19" t="s">
        <v>150</v>
      </c>
      <c r="BM90" s="184" t="s">
        <v>150</v>
      </c>
    </row>
    <row r="91" s="2" customFormat="1" ht="16.5" customHeight="1">
      <c r="A91" s="38"/>
      <c r="B91" s="172"/>
      <c r="C91" s="173" t="s">
        <v>159</v>
      </c>
      <c r="D91" s="173" t="s">
        <v>145</v>
      </c>
      <c r="E91" s="174" t="s">
        <v>1282</v>
      </c>
      <c r="F91" s="175" t="s">
        <v>1283</v>
      </c>
      <c r="G91" s="176" t="s">
        <v>286</v>
      </c>
      <c r="H91" s="177">
        <v>1</v>
      </c>
      <c r="I91" s="178"/>
      <c r="J91" s="179">
        <f>ROUND(I91*H91,2)</f>
        <v>0</v>
      </c>
      <c r="K91" s="175" t="s">
        <v>3</v>
      </c>
      <c r="L91" s="39"/>
      <c r="M91" s="180" t="s">
        <v>3</v>
      </c>
      <c r="N91" s="181" t="s">
        <v>43</v>
      </c>
      <c r="O91" s="72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184" t="s">
        <v>150</v>
      </c>
      <c r="AT91" s="184" t="s">
        <v>145</v>
      </c>
      <c r="AU91" s="184" t="s">
        <v>79</v>
      </c>
      <c r="AY91" s="19" t="s">
        <v>143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9" t="s">
        <v>79</v>
      </c>
      <c r="BK91" s="185">
        <f>ROUND(I91*H91,2)</f>
        <v>0</v>
      </c>
      <c r="BL91" s="19" t="s">
        <v>150</v>
      </c>
      <c r="BM91" s="184" t="s">
        <v>171</v>
      </c>
    </row>
    <row r="92" s="2" customFormat="1" ht="16.5" customHeight="1">
      <c r="A92" s="38"/>
      <c r="B92" s="172"/>
      <c r="C92" s="173" t="s">
        <v>150</v>
      </c>
      <c r="D92" s="173" t="s">
        <v>145</v>
      </c>
      <c r="E92" s="174" t="s">
        <v>1284</v>
      </c>
      <c r="F92" s="175" t="s">
        <v>1285</v>
      </c>
      <c r="G92" s="176" t="s">
        <v>286</v>
      </c>
      <c r="H92" s="177">
        <v>750</v>
      </c>
      <c r="I92" s="178"/>
      <c r="J92" s="179">
        <f>ROUND(I92*H92,2)</f>
        <v>0</v>
      </c>
      <c r="K92" s="175" t="s">
        <v>3</v>
      </c>
      <c r="L92" s="39"/>
      <c r="M92" s="180" t="s">
        <v>3</v>
      </c>
      <c r="N92" s="181" t="s">
        <v>43</v>
      </c>
      <c r="O92" s="72"/>
      <c r="P92" s="182">
        <f>O92*H92</f>
        <v>0</v>
      </c>
      <c r="Q92" s="182">
        <v>0</v>
      </c>
      <c r="R92" s="182">
        <f>Q92*H92</f>
        <v>0</v>
      </c>
      <c r="S92" s="182">
        <v>0</v>
      </c>
      <c r="T92" s="183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184" t="s">
        <v>150</v>
      </c>
      <c r="AT92" s="184" t="s">
        <v>145</v>
      </c>
      <c r="AU92" s="184" t="s">
        <v>79</v>
      </c>
      <c r="AY92" s="19" t="s">
        <v>143</v>
      </c>
      <c r="BE92" s="185">
        <f>IF(N92="základní",J92,0)</f>
        <v>0</v>
      </c>
      <c r="BF92" s="185">
        <f>IF(N92="snížená",J92,0)</f>
        <v>0</v>
      </c>
      <c r="BG92" s="185">
        <f>IF(N92="zákl. přenesená",J92,0)</f>
        <v>0</v>
      </c>
      <c r="BH92" s="185">
        <f>IF(N92="sníž. přenesená",J92,0)</f>
        <v>0</v>
      </c>
      <c r="BI92" s="185">
        <f>IF(N92="nulová",J92,0)</f>
        <v>0</v>
      </c>
      <c r="BJ92" s="19" t="s">
        <v>79</v>
      </c>
      <c r="BK92" s="185">
        <f>ROUND(I92*H92,2)</f>
        <v>0</v>
      </c>
      <c r="BL92" s="19" t="s">
        <v>150</v>
      </c>
      <c r="BM92" s="184" t="s">
        <v>180</v>
      </c>
    </row>
    <row r="93" s="2" customFormat="1" ht="16.5" customHeight="1">
      <c r="A93" s="38"/>
      <c r="B93" s="172"/>
      <c r="C93" s="173" t="s">
        <v>167</v>
      </c>
      <c r="D93" s="173" t="s">
        <v>145</v>
      </c>
      <c r="E93" s="174" t="s">
        <v>1286</v>
      </c>
      <c r="F93" s="175" t="s">
        <v>1287</v>
      </c>
      <c r="G93" s="176" t="s">
        <v>286</v>
      </c>
      <c r="H93" s="177">
        <v>640</v>
      </c>
      <c r="I93" s="178"/>
      <c r="J93" s="179">
        <f>ROUND(I93*H93,2)</f>
        <v>0</v>
      </c>
      <c r="K93" s="175" t="s">
        <v>3</v>
      </c>
      <c r="L93" s="39"/>
      <c r="M93" s="180" t="s">
        <v>3</v>
      </c>
      <c r="N93" s="181" t="s">
        <v>43</v>
      </c>
      <c r="O93" s="72"/>
      <c r="P93" s="182">
        <f>O93*H93</f>
        <v>0</v>
      </c>
      <c r="Q93" s="182">
        <v>0</v>
      </c>
      <c r="R93" s="182">
        <f>Q93*H93</f>
        <v>0</v>
      </c>
      <c r="S93" s="182">
        <v>0</v>
      </c>
      <c r="T93" s="183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184" t="s">
        <v>150</v>
      </c>
      <c r="AT93" s="184" t="s">
        <v>145</v>
      </c>
      <c r="AU93" s="184" t="s">
        <v>79</v>
      </c>
      <c r="AY93" s="19" t="s">
        <v>143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9" t="s">
        <v>79</v>
      </c>
      <c r="BK93" s="185">
        <f>ROUND(I93*H93,2)</f>
        <v>0</v>
      </c>
      <c r="BL93" s="19" t="s">
        <v>150</v>
      </c>
      <c r="BM93" s="184" t="s">
        <v>190</v>
      </c>
    </row>
    <row r="94" s="2" customFormat="1" ht="16.5" customHeight="1">
      <c r="A94" s="38"/>
      <c r="B94" s="172"/>
      <c r="C94" s="173" t="s">
        <v>171</v>
      </c>
      <c r="D94" s="173" t="s">
        <v>145</v>
      </c>
      <c r="E94" s="174" t="s">
        <v>1288</v>
      </c>
      <c r="F94" s="175" t="s">
        <v>1289</v>
      </c>
      <c r="G94" s="176" t="s">
        <v>286</v>
      </c>
      <c r="H94" s="177">
        <v>18</v>
      </c>
      <c r="I94" s="178"/>
      <c r="J94" s="179">
        <f>ROUND(I94*H94,2)</f>
        <v>0</v>
      </c>
      <c r="K94" s="175" t="s">
        <v>3</v>
      </c>
      <c r="L94" s="39"/>
      <c r="M94" s="180" t="s">
        <v>3</v>
      </c>
      <c r="N94" s="181" t="s">
        <v>43</v>
      </c>
      <c r="O94" s="72"/>
      <c r="P94" s="182">
        <f>O94*H94</f>
        <v>0</v>
      </c>
      <c r="Q94" s="182">
        <v>0</v>
      </c>
      <c r="R94" s="182">
        <f>Q94*H94</f>
        <v>0</v>
      </c>
      <c r="S94" s="182">
        <v>0</v>
      </c>
      <c r="T94" s="183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184" t="s">
        <v>150</v>
      </c>
      <c r="AT94" s="184" t="s">
        <v>145</v>
      </c>
      <c r="AU94" s="184" t="s">
        <v>79</v>
      </c>
      <c r="AY94" s="19" t="s">
        <v>143</v>
      </c>
      <c r="BE94" s="185">
        <f>IF(N94="základní",J94,0)</f>
        <v>0</v>
      </c>
      <c r="BF94" s="185">
        <f>IF(N94="snížená",J94,0)</f>
        <v>0</v>
      </c>
      <c r="BG94" s="185">
        <f>IF(N94="zákl. přenesená",J94,0)</f>
        <v>0</v>
      </c>
      <c r="BH94" s="185">
        <f>IF(N94="sníž. přenesená",J94,0)</f>
        <v>0</v>
      </c>
      <c r="BI94" s="185">
        <f>IF(N94="nulová",J94,0)</f>
        <v>0</v>
      </c>
      <c r="BJ94" s="19" t="s">
        <v>79</v>
      </c>
      <c r="BK94" s="185">
        <f>ROUND(I94*H94,2)</f>
        <v>0</v>
      </c>
      <c r="BL94" s="19" t="s">
        <v>150</v>
      </c>
      <c r="BM94" s="184" t="s">
        <v>201</v>
      </c>
    </row>
    <row r="95" s="2" customFormat="1" ht="16.5" customHeight="1">
      <c r="A95" s="38"/>
      <c r="B95" s="172"/>
      <c r="C95" s="173" t="s">
        <v>176</v>
      </c>
      <c r="D95" s="173" t="s">
        <v>145</v>
      </c>
      <c r="E95" s="174" t="s">
        <v>1290</v>
      </c>
      <c r="F95" s="175" t="s">
        <v>1291</v>
      </c>
      <c r="G95" s="176" t="s">
        <v>286</v>
      </c>
      <c r="H95" s="177">
        <v>4</v>
      </c>
      <c r="I95" s="178"/>
      <c r="J95" s="179">
        <f>ROUND(I95*H95,2)</f>
        <v>0</v>
      </c>
      <c r="K95" s="175" t="s">
        <v>3</v>
      </c>
      <c r="L95" s="39"/>
      <c r="M95" s="180" t="s">
        <v>3</v>
      </c>
      <c r="N95" s="181" t="s">
        <v>43</v>
      </c>
      <c r="O95" s="72"/>
      <c r="P95" s="182">
        <f>O95*H95</f>
        <v>0</v>
      </c>
      <c r="Q95" s="182">
        <v>0</v>
      </c>
      <c r="R95" s="182">
        <f>Q95*H95</f>
        <v>0</v>
      </c>
      <c r="S95" s="182">
        <v>0</v>
      </c>
      <c r="T95" s="183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184" t="s">
        <v>150</v>
      </c>
      <c r="AT95" s="184" t="s">
        <v>145</v>
      </c>
      <c r="AU95" s="184" t="s">
        <v>79</v>
      </c>
      <c r="AY95" s="19" t="s">
        <v>143</v>
      </c>
      <c r="BE95" s="185">
        <f>IF(N95="základní",J95,0)</f>
        <v>0</v>
      </c>
      <c r="BF95" s="185">
        <f>IF(N95="snížená",J95,0)</f>
        <v>0</v>
      </c>
      <c r="BG95" s="185">
        <f>IF(N95="zákl. přenesená",J95,0)</f>
        <v>0</v>
      </c>
      <c r="BH95" s="185">
        <f>IF(N95="sníž. přenesená",J95,0)</f>
        <v>0</v>
      </c>
      <c r="BI95" s="185">
        <f>IF(N95="nulová",J95,0)</f>
        <v>0</v>
      </c>
      <c r="BJ95" s="19" t="s">
        <v>79</v>
      </c>
      <c r="BK95" s="185">
        <f>ROUND(I95*H95,2)</f>
        <v>0</v>
      </c>
      <c r="BL95" s="19" t="s">
        <v>150</v>
      </c>
      <c r="BM95" s="184" t="s">
        <v>212</v>
      </c>
    </row>
    <row r="96" s="2" customFormat="1" ht="16.5" customHeight="1">
      <c r="A96" s="38"/>
      <c r="B96" s="172"/>
      <c r="C96" s="173" t="s">
        <v>180</v>
      </c>
      <c r="D96" s="173" t="s">
        <v>145</v>
      </c>
      <c r="E96" s="174" t="s">
        <v>1292</v>
      </c>
      <c r="F96" s="175" t="s">
        <v>1293</v>
      </c>
      <c r="G96" s="176" t="s">
        <v>286</v>
      </c>
      <c r="H96" s="177">
        <v>2</v>
      </c>
      <c r="I96" s="178"/>
      <c r="J96" s="179">
        <f>ROUND(I96*H96,2)</f>
        <v>0</v>
      </c>
      <c r="K96" s="175" t="s">
        <v>3</v>
      </c>
      <c r="L96" s="39"/>
      <c r="M96" s="180" t="s">
        <v>3</v>
      </c>
      <c r="N96" s="181" t="s">
        <v>43</v>
      </c>
      <c r="O96" s="72"/>
      <c r="P96" s="182">
        <f>O96*H96</f>
        <v>0</v>
      </c>
      <c r="Q96" s="182">
        <v>0</v>
      </c>
      <c r="R96" s="182">
        <f>Q96*H96</f>
        <v>0</v>
      </c>
      <c r="S96" s="182">
        <v>0</v>
      </c>
      <c r="T96" s="183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184" t="s">
        <v>150</v>
      </c>
      <c r="AT96" s="184" t="s">
        <v>145</v>
      </c>
      <c r="AU96" s="184" t="s">
        <v>79</v>
      </c>
      <c r="AY96" s="19" t="s">
        <v>143</v>
      </c>
      <c r="BE96" s="185">
        <f>IF(N96="základní",J96,0)</f>
        <v>0</v>
      </c>
      <c r="BF96" s="185">
        <f>IF(N96="snížená",J96,0)</f>
        <v>0</v>
      </c>
      <c r="BG96" s="185">
        <f>IF(N96="zákl. přenesená",J96,0)</f>
        <v>0</v>
      </c>
      <c r="BH96" s="185">
        <f>IF(N96="sníž. přenesená",J96,0)</f>
        <v>0</v>
      </c>
      <c r="BI96" s="185">
        <f>IF(N96="nulová",J96,0)</f>
        <v>0</v>
      </c>
      <c r="BJ96" s="19" t="s">
        <v>79</v>
      </c>
      <c r="BK96" s="185">
        <f>ROUND(I96*H96,2)</f>
        <v>0</v>
      </c>
      <c r="BL96" s="19" t="s">
        <v>150</v>
      </c>
      <c r="BM96" s="184" t="s">
        <v>222</v>
      </c>
    </row>
    <row r="97" s="2" customFormat="1" ht="16.5" customHeight="1">
      <c r="A97" s="38"/>
      <c r="B97" s="172"/>
      <c r="C97" s="173" t="s">
        <v>184</v>
      </c>
      <c r="D97" s="173" t="s">
        <v>145</v>
      </c>
      <c r="E97" s="174" t="s">
        <v>1294</v>
      </c>
      <c r="F97" s="175" t="s">
        <v>1295</v>
      </c>
      <c r="G97" s="176" t="s">
        <v>286</v>
      </c>
      <c r="H97" s="177">
        <v>40</v>
      </c>
      <c r="I97" s="178"/>
      <c r="J97" s="179">
        <f>ROUND(I97*H97,2)</f>
        <v>0</v>
      </c>
      <c r="K97" s="175" t="s">
        <v>3</v>
      </c>
      <c r="L97" s="39"/>
      <c r="M97" s="180" t="s">
        <v>3</v>
      </c>
      <c r="N97" s="181" t="s">
        <v>43</v>
      </c>
      <c r="O97" s="72"/>
      <c r="P97" s="182">
        <f>O97*H97</f>
        <v>0</v>
      </c>
      <c r="Q97" s="182">
        <v>0</v>
      </c>
      <c r="R97" s="182">
        <f>Q97*H97</f>
        <v>0</v>
      </c>
      <c r="S97" s="182">
        <v>0</v>
      </c>
      <c r="T97" s="183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184" t="s">
        <v>150</v>
      </c>
      <c r="AT97" s="184" t="s">
        <v>145</v>
      </c>
      <c r="AU97" s="184" t="s">
        <v>79</v>
      </c>
      <c r="AY97" s="19" t="s">
        <v>143</v>
      </c>
      <c r="BE97" s="185">
        <f>IF(N97="základní",J97,0)</f>
        <v>0</v>
      </c>
      <c r="BF97" s="185">
        <f>IF(N97="snížená",J97,0)</f>
        <v>0</v>
      </c>
      <c r="BG97" s="185">
        <f>IF(N97="zákl. přenesená",J97,0)</f>
        <v>0</v>
      </c>
      <c r="BH97" s="185">
        <f>IF(N97="sníž. přenesená",J97,0)</f>
        <v>0</v>
      </c>
      <c r="BI97" s="185">
        <f>IF(N97="nulová",J97,0)</f>
        <v>0</v>
      </c>
      <c r="BJ97" s="19" t="s">
        <v>79</v>
      </c>
      <c r="BK97" s="185">
        <f>ROUND(I97*H97,2)</f>
        <v>0</v>
      </c>
      <c r="BL97" s="19" t="s">
        <v>150</v>
      </c>
      <c r="BM97" s="184" t="s">
        <v>230</v>
      </c>
    </row>
    <row r="98" s="2" customFormat="1" ht="16.5" customHeight="1">
      <c r="A98" s="38"/>
      <c r="B98" s="172"/>
      <c r="C98" s="173" t="s">
        <v>190</v>
      </c>
      <c r="D98" s="173" t="s">
        <v>145</v>
      </c>
      <c r="E98" s="174" t="s">
        <v>1296</v>
      </c>
      <c r="F98" s="175" t="s">
        <v>1297</v>
      </c>
      <c r="G98" s="176" t="s">
        <v>286</v>
      </c>
      <c r="H98" s="177">
        <v>50</v>
      </c>
      <c r="I98" s="178"/>
      <c r="J98" s="179">
        <f>ROUND(I98*H98,2)</f>
        <v>0</v>
      </c>
      <c r="K98" s="175" t="s">
        <v>3</v>
      </c>
      <c r="L98" s="39"/>
      <c r="M98" s="180" t="s">
        <v>3</v>
      </c>
      <c r="N98" s="181" t="s">
        <v>43</v>
      </c>
      <c r="O98" s="72"/>
      <c r="P98" s="182">
        <f>O98*H98</f>
        <v>0</v>
      </c>
      <c r="Q98" s="182">
        <v>0</v>
      </c>
      <c r="R98" s="182">
        <f>Q98*H98</f>
        <v>0</v>
      </c>
      <c r="S98" s="182">
        <v>0</v>
      </c>
      <c r="T98" s="183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184" t="s">
        <v>150</v>
      </c>
      <c r="AT98" s="184" t="s">
        <v>145</v>
      </c>
      <c r="AU98" s="184" t="s">
        <v>79</v>
      </c>
      <c r="AY98" s="19" t="s">
        <v>143</v>
      </c>
      <c r="BE98" s="185">
        <f>IF(N98="základní",J98,0)</f>
        <v>0</v>
      </c>
      <c r="BF98" s="185">
        <f>IF(N98="snížená",J98,0)</f>
        <v>0</v>
      </c>
      <c r="BG98" s="185">
        <f>IF(N98="zákl. přenesená",J98,0)</f>
        <v>0</v>
      </c>
      <c r="BH98" s="185">
        <f>IF(N98="sníž. přenesená",J98,0)</f>
        <v>0</v>
      </c>
      <c r="BI98" s="185">
        <f>IF(N98="nulová",J98,0)</f>
        <v>0</v>
      </c>
      <c r="BJ98" s="19" t="s">
        <v>79</v>
      </c>
      <c r="BK98" s="185">
        <f>ROUND(I98*H98,2)</f>
        <v>0</v>
      </c>
      <c r="BL98" s="19" t="s">
        <v>150</v>
      </c>
      <c r="BM98" s="184" t="s">
        <v>248</v>
      </c>
    </row>
    <row r="99" s="2" customFormat="1" ht="16.5" customHeight="1">
      <c r="A99" s="38"/>
      <c r="B99" s="172"/>
      <c r="C99" s="173" t="s">
        <v>195</v>
      </c>
      <c r="D99" s="173" t="s">
        <v>145</v>
      </c>
      <c r="E99" s="174" t="s">
        <v>1298</v>
      </c>
      <c r="F99" s="175" t="s">
        <v>1299</v>
      </c>
      <c r="G99" s="176" t="s">
        <v>286</v>
      </c>
      <c r="H99" s="177">
        <v>80</v>
      </c>
      <c r="I99" s="178"/>
      <c r="J99" s="179">
        <f>ROUND(I99*H99,2)</f>
        <v>0</v>
      </c>
      <c r="K99" s="175" t="s">
        <v>3</v>
      </c>
      <c r="L99" s="39"/>
      <c r="M99" s="180" t="s">
        <v>3</v>
      </c>
      <c r="N99" s="181" t="s">
        <v>43</v>
      </c>
      <c r="O99" s="72"/>
      <c r="P99" s="182">
        <f>O99*H99</f>
        <v>0</v>
      </c>
      <c r="Q99" s="182">
        <v>0</v>
      </c>
      <c r="R99" s="182">
        <f>Q99*H99</f>
        <v>0</v>
      </c>
      <c r="S99" s="182">
        <v>0</v>
      </c>
      <c r="T99" s="183">
        <f>S99*H99</f>
        <v>0</v>
      </c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R99" s="184" t="s">
        <v>150</v>
      </c>
      <c r="AT99" s="184" t="s">
        <v>145</v>
      </c>
      <c r="AU99" s="184" t="s">
        <v>79</v>
      </c>
      <c r="AY99" s="19" t="s">
        <v>143</v>
      </c>
      <c r="BE99" s="185">
        <f>IF(N99="základní",J99,0)</f>
        <v>0</v>
      </c>
      <c r="BF99" s="185">
        <f>IF(N99="snížená",J99,0)</f>
        <v>0</v>
      </c>
      <c r="BG99" s="185">
        <f>IF(N99="zákl. přenesená",J99,0)</f>
        <v>0</v>
      </c>
      <c r="BH99" s="185">
        <f>IF(N99="sníž. přenesená",J99,0)</f>
        <v>0</v>
      </c>
      <c r="BI99" s="185">
        <f>IF(N99="nulová",J99,0)</f>
        <v>0</v>
      </c>
      <c r="BJ99" s="19" t="s">
        <v>79</v>
      </c>
      <c r="BK99" s="185">
        <f>ROUND(I99*H99,2)</f>
        <v>0</v>
      </c>
      <c r="BL99" s="19" t="s">
        <v>150</v>
      </c>
      <c r="BM99" s="184" t="s">
        <v>255</v>
      </c>
    </row>
    <row r="100" s="2" customFormat="1" ht="16.5" customHeight="1">
      <c r="A100" s="38"/>
      <c r="B100" s="172"/>
      <c r="C100" s="173" t="s">
        <v>201</v>
      </c>
      <c r="D100" s="173" t="s">
        <v>145</v>
      </c>
      <c r="E100" s="174" t="s">
        <v>1300</v>
      </c>
      <c r="F100" s="175" t="s">
        <v>1301</v>
      </c>
      <c r="G100" s="176" t="s">
        <v>286</v>
      </c>
      <c r="H100" s="177">
        <v>4</v>
      </c>
      <c r="I100" s="178"/>
      <c r="J100" s="179">
        <f>ROUND(I100*H100,2)</f>
        <v>0</v>
      </c>
      <c r="K100" s="175" t="s">
        <v>3</v>
      </c>
      <c r="L100" s="39"/>
      <c r="M100" s="180" t="s">
        <v>3</v>
      </c>
      <c r="N100" s="181" t="s">
        <v>43</v>
      </c>
      <c r="O100" s="72"/>
      <c r="P100" s="182">
        <f>O100*H100</f>
        <v>0</v>
      </c>
      <c r="Q100" s="182">
        <v>0</v>
      </c>
      <c r="R100" s="182">
        <f>Q100*H100</f>
        <v>0</v>
      </c>
      <c r="S100" s="182">
        <v>0</v>
      </c>
      <c r="T100" s="183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184" t="s">
        <v>150</v>
      </c>
      <c r="AT100" s="184" t="s">
        <v>145</v>
      </c>
      <c r="AU100" s="184" t="s">
        <v>79</v>
      </c>
      <c r="AY100" s="19" t="s">
        <v>143</v>
      </c>
      <c r="BE100" s="185">
        <f>IF(N100="základní",J100,0)</f>
        <v>0</v>
      </c>
      <c r="BF100" s="185">
        <f>IF(N100="snížená",J100,0)</f>
        <v>0</v>
      </c>
      <c r="BG100" s="185">
        <f>IF(N100="zákl. přenesená",J100,0)</f>
        <v>0</v>
      </c>
      <c r="BH100" s="185">
        <f>IF(N100="sníž. přenesená",J100,0)</f>
        <v>0</v>
      </c>
      <c r="BI100" s="185">
        <f>IF(N100="nulová",J100,0)</f>
        <v>0</v>
      </c>
      <c r="BJ100" s="19" t="s">
        <v>79</v>
      </c>
      <c r="BK100" s="185">
        <f>ROUND(I100*H100,2)</f>
        <v>0</v>
      </c>
      <c r="BL100" s="19" t="s">
        <v>150</v>
      </c>
      <c r="BM100" s="184" t="s">
        <v>271</v>
      </c>
    </row>
    <row r="101" s="2" customFormat="1" ht="16.5" customHeight="1">
      <c r="A101" s="38"/>
      <c r="B101" s="172"/>
      <c r="C101" s="173" t="s">
        <v>207</v>
      </c>
      <c r="D101" s="173" t="s">
        <v>145</v>
      </c>
      <c r="E101" s="174" t="s">
        <v>1302</v>
      </c>
      <c r="F101" s="175" t="s">
        <v>1303</v>
      </c>
      <c r="G101" s="176" t="s">
        <v>1158</v>
      </c>
      <c r="H101" s="177">
        <v>39</v>
      </c>
      <c r="I101" s="178"/>
      <c r="J101" s="179">
        <f>ROUND(I101*H101,2)</f>
        <v>0</v>
      </c>
      <c r="K101" s="175" t="s">
        <v>3</v>
      </c>
      <c r="L101" s="39"/>
      <c r="M101" s="180" t="s">
        <v>3</v>
      </c>
      <c r="N101" s="181" t="s">
        <v>43</v>
      </c>
      <c r="O101" s="72"/>
      <c r="P101" s="182">
        <f>O101*H101</f>
        <v>0</v>
      </c>
      <c r="Q101" s="182">
        <v>0</v>
      </c>
      <c r="R101" s="182">
        <f>Q101*H101</f>
        <v>0</v>
      </c>
      <c r="S101" s="182">
        <v>0</v>
      </c>
      <c r="T101" s="183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184" t="s">
        <v>150</v>
      </c>
      <c r="AT101" s="184" t="s">
        <v>145</v>
      </c>
      <c r="AU101" s="184" t="s">
        <v>79</v>
      </c>
      <c r="AY101" s="19" t="s">
        <v>143</v>
      </c>
      <c r="BE101" s="185">
        <f>IF(N101="základní",J101,0)</f>
        <v>0</v>
      </c>
      <c r="BF101" s="185">
        <f>IF(N101="snížená",J101,0)</f>
        <v>0</v>
      </c>
      <c r="BG101" s="185">
        <f>IF(N101="zákl. přenesená",J101,0)</f>
        <v>0</v>
      </c>
      <c r="BH101" s="185">
        <f>IF(N101="sníž. přenesená",J101,0)</f>
        <v>0</v>
      </c>
      <c r="BI101" s="185">
        <f>IF(N101="nulová",J101,0)</f>
        <v>0</v>
      </c>
      <c r="BJ101" s="19" t="s">
        <v>79</v>
      </c>
      <c r="BK101" s="185">
        <f>ROUND(I101*H101,2)</f>
        <v>0</v>
      </c>
      <c r="BL101" s="19" t="s">
        <v>150</v>
      </c>
      <c r="BM101" s="184" t="s">
        <v>283</v>
      </c>
    </row>
    <row r="102" s="2" customFormat="1" ht="16.5" customHeight="1">
      <c r="A102" s="38"/>
      <c r="B102" s="172"/>
      <c r="C102" s="173" t="s">
        <v>212</v>
      </c>
      <c r="D102" s="173" t="s">
        <v>145</v>
      </c>
      <c r="E102" s="174" t="s">
        <v>1304</v>
      </c>
      <c r="F102" s="175" t="s">
        <v>1305</v>
      </c>
      <c r="G102" s="176" t="s">
        <v>1158</v>
      </c>
      <c r="H102" s="177">
        <v>10</v>
      </c>
      <c r="I102" s="178"/>
      <c r="J102" s="179">
        <f>ROUND(I102*H102,2)</f>
        <v>0</v>
      </c>
      <c r="K102" s="175" t="s">
        <v>3</v>
      </c>
      <c r="L102" s="39"/>
      <c r="M102" s="180" t="s">
        <v>3</v>
      </c>
      <c r="N102" s="181" t="s">
        <v>43</v>
      </c>
      <c r="O102" s="72"/>
      <c r="P102" s="182">
        <f>O102*H102</f>
        <v>0</v>
      </c>
      <c r="Q102" s="182">
        <v>0</v>
      </c>
      <c r="R102" s="182">
        <f>Q102*H102</f>
        <v>0</v>
      </c>
      <c r="S102" s="182">
        <v>0</v>
      </c>
      <c r="T102" s="183">
        <f>S102*H102</f>
        <v>0</v>
      </c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R102" s="184" t="s">
        <v>150</v>
      </c>
      <c r="AT102" s="184" t="s">
        <v>145</v>
      </c>
      <c r="AU102" s="184" t="s">
        <v>79</v>
      </c>
      <c r="AY102" s="19" t="s">
        <v>143</v>
      </c>
      <c r="BE102" s="185">
        <f>IF(N102="základní",J102,0)</f>
        <v>0</v>
      </c>
      <c r="BF102" s="185">
        <f>IF(N102="snížená",J102,0)</f>
        <v>0</v>
      </c>
      <c r="BG102" s="185">
        <f>IF(N102="zákl. přenesená",J102,0)</f>
        <v>0</v>
      </c>
      <c r="BH102" s="185">
        <f>IF(N102="sníž. přenesená",J102,0)</f>
        <v>0</v>
      </c>
      <c r="BI102" s="185">
        <f>IF(N102="nulová",J102,0)</f>
        <v>0</v>
      </c>
      <c r="BJ102" s="19" t="s">
        <v>79</v>
      </c>
      <c r="BK102" s="185">
        <f>ROUND(I102*H102,2)</f>
        <v>0</v>
      </c>
      <c r="BL102" s="19" t="s">
        <v>150</v>
      </c>
      <c r="BM102" s="184" t="s">
        <v>307</v>
      </c>
    </row>
    <row r="103" s="2" customFormat="1" ht="16.5" customHeight="1">
      <c r="A103" s="38"/>
      <c r="B103" s="172"/>
      <c r="C103" s="173" t="s">
        <v>9</v>
      </c>
      <c r="D103" s="173" t="s">
        <v>145</v>
      </c>
      <c r="E103" s="174" t="s">
        <v>1306</v>
      </c>
      <c r="F103" s="175" t="s">
        <v>1307</v>
      </c>
      <c r="G103" s="176" t="s">
        <v>1158</v>
      </c>
      <c r="H103" s="177">
        <v>4</v>
      </c>
      <c r="I103" s="178"/>
      <c r="J103" s="179">
        <f>ROUND(I103*H103,2)</f>
        <v>0</v>
      </c>
      <c r="K103" s="175" t="s">
        <v>3</v>
      </c>
      <c r="L103" s="39"/>
      <c r="M103" s="180" t="s">
        <v>3</v>
      </c>
      <c r="N103" s="181" t="s">
        <v>43</v>
      </c>
      <c r="O103" s="72"/>
      <c r="P103" s="182">
        <f>O103*H103</f>
        <v>0</v>
      </c>
      <c r="Q103" s="182">
        <v>0</v>
      </c>
      <c r="R103" s="182">
        <f>Q103*H103</f>
        <v>0</v>
      </c>
      <c r="S103" s="182">
        <v>0</v>
      </c>
      <c r="T103" s="183">
        <f>S103*H103</f>
        <v>0</v>
      </c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R103" s="184" t="s">
        <v>150</v>
      </c>
      <c r="AT103" s="184" t="s">
        <v>145</v>
      </c>
      <c r="AU103" s="184" t="s">
        <v>79</v>
      </c>
      <c r="AY103" s="19" t="s">
        <v>143</v>
      </c>
      <c r="BE103" s="185">
        <f>IF(N103="základní",J103,0)</f>
        <v>0</v>
      </c>
      <c r="BF103" s="185">
        <f>IF(N103="snížená",J103,0)</f>
        <v>0</v>
      </c>
      <c r="BG103" s="185">
        <f>IF(N103="zákl. přenesená",J103,0)</f>
        <v>0</v>
      </c>
      <c r="BH103" s="185">
        <f>IF(N103="sníž. přenesená",J103,0)</f>
        <v>0</v>
      </c>
      <c r="BI103" s="185">
        <f>IF(N103="nulová",J103,0)</f>
        <v>0</v>
      </c>
      <c r="BJ103" s="19" t="s">
        <v>79</v>
      </c>
      <c r="BK103" s="185">
        <f>ROUND(I103*H103,2)</f>
        <v>0</v>
      </c>
      <c r="BL103" s="19" t="s">
        <v>150</v>
      </c>
      <c r="BM103" s="184" t="s">
        <v>317</v>
      </c>
    </row>
    <row r="104" s="2" customFormat="1" ht="16.5" customHeight="1">
      <c r="A104" s="38"/>
      <c r="B104" s="172"/>
      <c r="C104" s="173" t="s">
        <v>222</v>
      </c>
      <c r="D104" s="173" t="s">
        <v>145</v>
      </c>
      <c r="E104" s="174" t="s">
        <v>1308</v>
      </c>
      <c r="F104" s="175" t="s">
        <v>1309</v>
      </c>
      <c r="G104" s="176" t="s">
        <v>1158</v>
      </c>
      <c r="H104" s="177">
        <v>20</v>
      </c>
      <c r="I104" s="178"/>
      <c r="J104" s="179">
        <f>ROUND(I104*H104,2)</f>
        <v>0</v>
      </c>
      <c r="K104" s="175" t="s">
        <v>3</v>
      </c>
      <c r="L104" s="39"/>
      <c r="M104" s="180" t="s">
        <v>3</v>
      </c>
      <c r="N104" s="181" t="s">
        <v>43</v>
      </c>
      <c r="O104" s="72"/>
      <c r="P104" s="182">
        <f>O104*H104</f>
        <v>0</v>
      </c>
      <c r="Q104" s="182">
        <v>0</v>
      </c>
      <c r="R104" s="182">
        <f>Q104*H104</f>
        <v>0</v>
      </c>
      <c r="S104" s="182">
        <v>0</v>
      </c>
      <c r="T104" s="183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184" t="s">
        <v>150</v>
      </c>
      <c r="AT104" s="184" t="s">
        <v>145</v>
      </c>
      <c r="AU104" s="184" t="s">
        <v>79</v>
      </c>
      <c r="AY104" s="19" t="s">
        <v>143</v>
      </c>
      <c r="BE104" s="185">
        <f>IF(N104="základní",J104,0)</f>
        <v>0</v>
      </c>
      <c r="BF104" s="185">
        <f>IF(N104="snížená",J104,0)</f>
        <v>0</v>
      </c>
      <c r="BG104" s="185">
        <f>IF(N104="zákl. přenesená",J104,0)</f>
        <v>0</v>
      </c>
      <c r="BH104" s="185">
        <f>IF(N104="sníž. přenesená",J104,0)</f>
        <v>0</v>
      </c>
      <c r="BI104" s="185">
        <f>IF(N104="nulová",J104,0)</f>
        <v>0</v>
      </c>
      <c r="BJ104" s="19" t="s">
        <v>79</v>
      </c>
      <c r="BK104" s="185">
        <f>ROUND(I104*H104,2)</f>
        <v>0</v>
      </c>
      <c r="BL104" s="19" t="s">
        <v>150</v>
      </c>
      <c r="BM104" s="184" t="s">
        <v>326</v>
      </c>
    </row>
    <row r="105" s="2" customFormat="1" ht="16.5" customHeight="1">
      <c r="A105" s="38"/>
      <c r="B105" s="172"/>
      <c r="C105" s="173" t="s">
        <v>226</v>
      </c>
      <c r="D105" s="173" t="s">
        <v>145</v>
      </c>
      <c r="E105" s="174" t="s">
        <v>1310</v>
      </c>
      <c r="F105" s="175" t="s">
        <v>1311</v>
      </c>
      <c r="G105" s="176" t="s">
        <v>1158</v>
      </c>
      <c r="H105" s="177">
        <v>8</v>
      </c>
      <c r="I105" s="178"/>
      <c r="J105" s="179">
        <f>ROUND(I105*H105,2)</f>
        <v>0</v>
      </c>
      <c r="K105" s="175" t="s">
        <v>3</v>
      </c>
      <c r="L105" s="39"/>
      <c r="M105" s="180" t="s">
        <v>3</v>
      </c>
      <c r="N105" s="181" t="s">
        <v>43</v>
      </c>
      <c r="O105" s="72"/>
      <c r="P105" s="182">
        <f>O105*H105</f>
        <v>0</v>
      </c>
      <c r="Q105" s="182">
        <v>0</v>
      </c>
      <c r="R105" s="182">
        <f>Q105*H105</f>
        <v>0</v>
      </c>
      <c r="S105" s="182">
        <v>0</v>
      </c>
      <c r="T105" s="183">
        <f>S105*H105</f>
        <v>0</v>
      </c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R105" s="184" t="s">
        <v>150</v>
      </c>
      <c r="AT105" s="184" t="s">
        <v>145</v>
      </c>
      <c r="AU105" s="184" t="s">
        <v>79</v>
      </c>
      <c r="AY105" s="19" t="s">
        <v>143</v>
      </c>
      <c r="BE105" s="185">
        <f>IF(N105="základní",J105,0)</f>
        <v>0</v>
      </c>
      <c r="BF105" s="185">
        <f>IF(N105="snížená",J105,0)</f>
        <v>0</v>
      </c>
      <c r="BG105" s="185">
        <f>IF(N105="zákl. přenesená",J105,0)</f>
        <v>0</v>
      </c>
      <c r="BH105" s="185">
        <f>IF(N105="sníž. přenesená",J105,0)</f>
        <v>0</v>
      </c>
      <c r="BI105" s="185">
        <f>IF(N105="nulová",J105,0)</f>
        <v>0</v>
      </c>
      <c r="BJ105" s="19" t="s">
        <v>79</v>
      </c>
      <c r="BK105" s="185">
        <f>ROUND(I105*H105,2)</f>
        <v>0</v>
      </c>
      <c r="BL105" s="19" t="s">
        <v>150</v>
      </c>
      <c r="BM105" s="184" t="s">
        <v>336</v>
      </c>
    </row>
    <row r="106" s="2" customFormat="1" ht="16.5" customHeight="1">
      <c r="A106" s="38"/>
      <c r="B106" s="172"/>
      <c r="C106" s="173" t="s">
        <v>230</v>
      </c>
      <c r="D106" s="173" t="s">
        <v>145</v>
      </c>
      <c r="E106" s="174" t="s">
        <v>1312</v>
      </c>
      <c r="F106" s="175" t="s">
        <v>1313</v>
      </c>
      <c r="G106" s="176" t="s">
        <v>1158</v>
      </c>
      <c r="H106" s="177">
        <v>1</v>
      </c>
      <c r="I106" s="178"/>
      <c r="J106" s="179">
        <f>ROUND(I106*H106,2)</f>
        <v>0</v>
      </c>
      <c r="K106" s="175" t="s">
        <v>3</v>
      </c>
      <c r="L106" s="39"/>
      <c r="M106" s="180" t="s">
        <v>3</v>
      </c>
      <c r="N106" s="181" t="s">
        <v>43</v>
      </c>
      <c r="O106" s="72"/>
      <c r="P106" s="182">
        <f>O106*H106</f>
        <v>0</v>
      </c>
      <c r="Q106" s="182">
        <v>0</v>
      </c>
      <c r="R106" s="182">
        <f>Q106*H106</f>
        <v>0</v>
      </c>
      <c r="S106" s="182">
        <v>0</v>
      </c>
      <c r="T106" s="183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184" t="s">
        <v>150</v>
      </c>
      <c r="AT106" s="184" t="s">
        <v>145</v>
      </c>
      <c r="AU106" s="184" t="s">
        <v>79</v>
      </c>
      <c r="AY106" s="19" t="s">
        <v>143</v>
      </c>
      <c r="BE106" s="185">
        <f>IF(N106="základní",J106,0)</f>
        <v>0</v>
      </c>
      <c r="BF106" s="185">
        <f>IF(N106="snížená",J106,0)</f>
        <v>0</v>
      </c>
      <c r="BG106" s="185">
        <f>IF(N106="zákl. přenesená",J106,0)</f>
        <v>0</v>
      </c>
      <c r="BH106" s="185">
        <f>IF(N106="sníž. přenesená",J106,0)</f>
        <v>0</v>
      </c>
      <c r="BI106" s="185">
        <f>IF(N106="nulová",J106,0)</f>
        <v>0</v>
      </c>
      <c r="BJ106" s="19" t="s">
        <v>79</v>
      </c>
      <c r="BK106" s="185">
        <f>ROUND(I106*H106,2)</f>
        <v>0</v>
      </c>
      <c r="BL106" s="19" t="s">
        <v>150</v>
      </c>
      <c r="BM106" s="184" t="s">
        <v>344</v>
      </c>
    </row>
    <row r="107" s="2" customFormat="1" ht="16.5" customHeight="1">
      <c r="A107" s="38"/>
      <c r="B107" s="172"/>
      <c r="C107" s="173" t="s">
        <v>234</v>
      </c>
      <c r="D107" s="173" t="s">
        <v>145</v>
      </c>
      <c r="E107" s="174" t="s">
        <v>1314</v>
      </c>
      <c r="F107" s="175" t="s">
        <v>1315</v>
      </c>
      <c r="G107" s="176" t="s">
        <v>1158</v>
      </c>
      <c r="H107" s="177">
        <v>4</v>
      </c>
      <c r="I107" s="178"/>
      <c r="J107" s="179">
        <f>ROUND(I107*H107,2)</f>
        <v>0</v>
      </c>
      <c r="K107" s="175" t="s">
        <v>3</v>
      </c>
      <c r="L107" s="39"/>
      <c r="M107" s="180" t="s">
        <v>3</v>
      </c>
      <c r="N107" s="181" t="s">
        <v>43</v>
      </c>
      <c r="O107" s="72"/>
      <c r="P107" s="182">
        <f>O107*H107</f>
        <v>0</v>
      </c>
      <c r="Q107" s="182">
        <v>0</v>
      </c>
      <c r="R107" s="182">
        <f>Q107*H107</f>
        <v>0</v>
      </c>
      <c r="S107" s="182">
        <v>0</v>
      </c>
      <c r="T107" s="183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184" t="s">
        <v>150</v>
      </c>
      <c r="AT107" s="184" t="s">
        <v>145</v>
      </c>
      <c r="AU107" s="184" t="s">
        <v>79</v>
      </c>
      <c r="AY107" s="19" t="s">
        <v>143</v>
      </c>
      <c r="BE107" s="185">
        <f>IF(N107="základní",J107,0)</f>
        <v>0</v>
      </c>
      <c r="BF107" s="185">
        <f>IF(N107="snížená",J107,0)</f>
        <v>0</v>
      </c>
      <c r="BG107" s="185">
        <f>IF(N107="zákl. přenesená",J107,0)</f>
        <v>0</v>
      </c>
      <c r="BH107" s="185">
        <f>IF(N107="sníž. přenesená",J107,0)</f>
        <v>0</v>
      </c>
      <c r="BI107" s="185">
        <f>IF(N107="nulová",J107,0)</f>
        <v>0</v>
      </c>
      <c r="BJ107" s="19" t="s">
        <v>79</v>
      </c>
      <c r="BK107" s="185">
        <f>ROUND(I107*H107,2)</f>
        <v>0</v>
      </c>
      <c r="BL107" s="19" t="s">
        <v>150</v>
      </c>
      <c r="BM107" s="184" t="s">
        <v>352</v>
      </c>
    </row>
    <row r="108" s="2" customFormat="1" ht="16.5" customHeight="1">
      <c r="A108" s="38"/>
      <c r="B108" s="172"/>
      <c r="C108" s="173" t="s">
        <v>248</v>
      </c>
      <c r="D108" s="173" t="s">
        <v>145</v>
      </c>
      <c r="E108" s="174" t="s">
        <v>1316</v>
      </c>
      <c r="F108" s="175" t="s">
        <v>1317</v>
      </c>
      <c r="G108" s="176" t="s">
        <v>1158</v>
      </c>
      <c r="H108" s="177">
        <v>2</v>
      </c>
      <c r="I108" s="178"/>
      <c r="J108" s="179">
        <f>ROUND(I108*H108,2)</f>
        <v>0</v>
      </c>
      <c r="K108" s="175" t="s">
        <v>3</v>
      </c>
      <c r="L108" s="39"/>
      <c r="M108" s="180" t="s">
        <v>3</v>
      </c>
      <c r="N108" s="181" t="s">
        <v>43</v>
      </c>
      <c r="O108" s="72"/>
      <c r="P108" s="182">
        <f>O108*H108</f>
        <v>0</v>
      </c>
      <c r="Q108" s="182">
        <v>0</v>
      </c>
      <c r="R108" s="182">
        <f>Q108*H108</f>
        <v>0</v>
      </c>
      <c r="S108" s="182">
        <v>0</v>
      </c>
      <c r="T108" s="183">
        <f>S108*H108</f>
        <v>0</v>
      </c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R108" s="184" t="s">
        <v>150</v>
      </c>
      <c r="AT108" s="184" t="s">
        <v>145</v>
      </c>
      <c r="AU108" s="184" t="s">
        <v>79</v>
      </c>
      <c r="AY108" s="19" t="s">
        <v>143</v>
      </c>
      <c r="BE108" s="185">
        <f>IF(N108="základní",J108,0)</f>
        <v>0</v>
      </c>
      <c r="BF108" s="185">
        <f>IF(N108="snížená",J108,0)</f>
        <v>0</v>
      </c>
      <c r="BG108" s="185">
        <f>IF(N108="zákl. přenesená",J108,0)</f>
        <v>0</v>
      </c>
      <c r="BH108" s="185">
        <f>IF(N108="sníž. přenesená",J108,0)</f>
        <v>0</v>
      </c>
      <c r="BI108" s="185">
        <f>IF(N108="nulová",J108,0)</f>
        <v>0</v>
      </c>
      <c r="BJ108" s="19" t="s">
        <v>79</v>
      </c>
      <c r="BK108" s="185">
        <f>ROUND(I108*H108,2)</f>
        <v>0</v>
      </c>
      <c r="BL108" s="19" t="s">
        <v>150</v>
      </c>
      <c r="BM108" s="184" t="s">
        <v>363</v>
      </c>
    </row>
    <row r="109" s="2" customFormat="1" ht="16.5" customHeight="1">
      <c r="A109" s="38"/>
      <c r="B109" s="172"/>
      <c r="C109" s="173" t="s">
        <v>8</v>
      </c>
      <c r="D109" s="173" t="s">
        <v>145</v>
      </c>
      <c r="E109" s="174" t="s">
        <v>1318</v>
      </c>
      <c r="F109" s="175" t="s">
        <v>1319</v>
      </c>
      <c r="G109" s="176" t="s">
        <v>1158</v>
      </c>
      <c r="H109" s="177">
        <v>1</v>
      </c>
      <c r="I109" s="178"/>
      <c r="J109" s="179">
        <f>ROUND(I109*H109,2)</f>
        <v>0</v>
      </c>
      <c r="K109" s="175" t="s">
        <v>3</v>
      </c>
      <c r="L109" s="39"/>
      <c r="M109" s="180" t="s">
        <v>3</v>
      </c>
      <c r="N109" s="181" t="s">
        <v>43</v>
      </c>
      <c r="O109" s="72"/>
      <c r="P109" s="182">
        <f>O109*H109</f>
        <v>0</v>
      </c>
      <c r="Q109" s="182">
        <v>0</v>
      </c>
      <c r="R109" s="182">
        <f>Q109*H109</f>
        <v>0</v>
      </c>
      <c r="S109" s="182">
        <v>0</v>
      </c>
      <c r="T109" s="183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184" t="s">
        <v>150</v>
      </c>
      <c r="AT109" s="184" t="s">
        <v>145</v>
      </c>
      <c r="AU109" s="184" t="s">
        <v>79</v>
      </c>
      <c r="AY109" s="19" t="s">
        <v>143</v>
      </c>
      <c r="BE109" s="185">
        <f>IF(N109="základní",J109,0)</f>
        <v>0</v>
      </c>
      <c r="BF109" s="185">
        <f>IF(N109="snížená",J109,0)</f>
        <v>0</v>
      </c>
      <c r="BG109" s="185">
        <f>IF(N109="zákl. přenesená",J109,0)</f>
        <v>0</v>
      </c>
      <c r="BH109" s="185">
        <f>IF(N109="sníž. přenesená",J109,0)</f>
        <v>0</v>
      </c>
      <c r="BI109" s="185">
        <f>IF(N109="nulová",J109,0)</f>
        <v>0</v>
      </c>
      <c r="BJ109" s="19" t="s">
        <v>79</v>
      </c>
      <c r="BK109" s="185">
        <f>ROUND(I109*H109,2)</f>
        <v>0</v>
      </c>
      <c r="BL109" s="19" t="s">
        <v>150</v>
      </c>
      <c r="BM109" s="184" t="s">
        <v>374</v>
      </c>
    </row>
    <row r="110" s="2" customFormat="1" ht="16.5" customHeight="1">
      <c r="A110" s="38"/>
      <c r="B110" s="172"/>
      <c r="C110" s="173" t="s">
        <v>255</v>
      </c>
      <c r="D110" s="173" t="s">
        <v>145</v>
      </c>
      <c r="E110" s="174" t="s">
        <v>1320</v>
      </c>
      <c r="F110" s="175" t="s">
        <v>1321</v>
      </c>
      <c r="G110" s="176" t="s">
        <v>1158</v>
      </c>
      <c r="H110" s="177">
        <v>20</v>
      </c>
      <c r="I110" s="178"/>
      <c r="J110" s="179">
        <f>ROUND(I110*H110,2)</f>
        <v>0</v>
      </c>
      <c r="K110" s="175" t="s">
        <v>3</v>
      </c>
      <c r="L110" s="39"/>
      <c r="M110" s="180" t="s">
        <v>3</v>
      </c>
      <c r="N110" s="181" t="s">
        <v>43</v>
      </c>
      <c r="O110" s="72"/>
      <c r="P110" s="182">
        <f>O110*H110</f>
        <v>0</v>
      </c>
      <c r="Q110" s="182">
        <v>0</v>
      </c>
      <c r="R110" s="182">
        <f>Q110*H110</f>
        <v>0</v>
      </c>
      <c r="S110" s="182">
        <v>0</v>
      </c>
      <c r="T110" s="183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184" t="s">
        <v>150</v>
      </c>
      <c r="AT110" s="184" t="s">
        <v>145</v>
      </c>
      <c r="AU110" s="184" t="s">
        <v>79</v>
      </c>
      <c r="AY110" s="19" t="s">
        <v>143</v>
      </c>
      <c r="BE110" s="185">
        <f>IF(N110="základní",J110,0)</f>
        <v>0</v>
      </c>
      <c r="BF110" s="185">
        <f>IF(N110="snížená",J110,0)</f>
        <v>0</v>
      </c>
      <c r="BG110" s="185">
        <f>IF(N110="zákl. přenesená",J110,0)</f>
        <v>0</v>
      </c>
      <c r="BH110" s="185">
        <f>IF(N110="sníž. přenesená",J110,0)</f>
        <v>0</v>
      </c>
      <c r="BI110" s="185">
        <f>IF(N110="nulová",J110,0)</f>
        <v>0</v>
      </c>
      <c r="BJ110" s="19" t="s">
        <v>79</v>
      </c>
      <c r="BK110" s="185">
        <f>ROUND(I110*H110,2)</f>
        <v>0</v>
      </c>
      <c r="BL110" s="19" t="s">
        <v>150</v>
      </c>
      <c r="BM110" s="184" t="s">
        <v>384</v>
      </c>
    </row>
    <row r="111" s="2" customFormat="1" ht="16.5" customHeight="1">
      <c r="A111" s="38"/>
      <c r="B111" s="172"/>
      <c r="C111" s="173" t="s">
        <v>266</v>
      </c>
      <c r="D111" s="173" t="s">
        <v>145</v>
      </c>
      <c r="E111" s="174" t="s">
        <v>1322</v>
      </c>
      <c r="F111" s="175" t="s">
        <v>1323</v>
      </c>
      <c r="G111" s="176" t="s">
        <v>1158</v>
      </c>
      <c r="H111" s="177">
        <v>1</v>
      </c>
      <c r="I111" s="178"/>
      <c r="J111" s="179">
        <f>ROUND(I111*H111,2)</f>
        <v>0</v>
      </c>
      <c r="K111" s="175" t="s">
        <v>3</v>
      </c>
      <c r="L111" s="39"/>
      <c r="M111" s="180" t="s">
        <v>3</v>
      </c>
      <c r="N111" s="181" t="s">
        <v>43</v>
      </c>
      <c r="O111" s="72"/>
      <c r="P111" s="182">
        <f>O111*H111</f>
        <v>0</v>
      </c>
      <c r="Q111" s="182">
        <v>0</v>
      </c>
      <c r="R111" s="182">
        <f>Q111*H111</f>
        <v>0</v>
      </c>
      <c r="S111" s="182">
        <v>0</v>
      </c>
      <c r="T111" s="183">
        <f>S111*H111</f>
        <v>0</v>
      </c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R111" s="184" t="s">
        <v>150</v>
      </c>
      <c r="AT111" s="184" t="s">
        <v>145</v>
      </c>
      <c r="AU111" s="184" t="s">
        <v>79</v>
      </c>
      <c r="AY111" s="19" t="s">
        <v>143</v>
      </c>
      <c r="BE111" s="185">
        <f>IF(N111="základní",J111,0)</f>
        <v>0</v>
      </c>
      <c r="BF111" s="185">
        <f>IF(N111="snížená",J111,0)</f>
        <v>0</v>
      </c>
      <c r="BG111" s="185">
        <f>IF(N111="zákl. přenesená",J111,0)</f>
        <v>0</v>
      </c>
      <c r="BH111" s="185">
        <f>IF(N111="sníž. přenesená",J111,0)</f>
        <v>0</v>
      </c>
      <c r="BI111" s="185">
        <f>IF(N111="nulová",J111,0)</f>
        <v>0</v>
      </c>
      <c r="BJ111" s="19" t="s">
        <v>79</v>
      </c>
      <c r="BK111" s="185">
        <f>ROUND(I111*H111,2)</f>
        <v>0</v>
      </c>
      <c r="BL111" s="19" t="s">
        <v>150</v>
      </c>
      <c r="BM111" s="184" t="s">
        <v>393</v>
      </c>
    </row>
    <row r="112" s="2" customFormat="1" ht="16.5" customHeight="1">
      <c r="A112" s="38"/>
      <c r="B112" s="172"/>
      <c r="C112" s="173" t="s">
        <v>271</v>
      </c>
      <c r="D112" s="173" t="s">
        <v>145</v>
      </c>
      <c r="E112" s="174" t="s">
        <v>1324</v>
      </c>
      <c r="F112" s="175" t="s">
        <v>1325</v>
      </c>
      <c r="G112" s="176" t="s">
        <v>1158</v>
      </c>
      <c r="H112" s="177">
        <v>2</v>
      </c>
      <c r="I112" s="178"/>
      <c r="J112" s="179">
        <f>ROUND(I112*H112,2)</f>
        <v>0</v>
      </c>
      <c r="K112" s="175" t="s">
        <v>3</v>
      </c>
      <c r="L112" s="39"/>
      <c r="M112" s="180" t="s">
        <v>3</v>
      </c>
      <c r="N112" s="181" t="s">
        <v>43</v>
      </c>
      <c r="O112" s="72"/>
      <c r="P112" s="182">
        <f>O112*H112</f>
        <v>0</v>
      </c>
      <c r="Q112" s="182">
        <v>0</v>
      </c>
      <c r="R112" s="182">
        <f>Q112*H112</f>
        <v>0</v>
      </c>
      <c r="S112" s="182">
        <v>0</v>
      </c>
      <c r="T112" s="183">
        <f>S112*H112</f>
        <v>0</v>
      </c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R112" s="184" t="s">
        <v>150</v>
      </c>
      <c r="AT112" s="184" t="s">
        <v>145</v>
      </c>
      <c r="AU112" s="184" t="s">
        <v>79</v>
      </c>
      <c r="AY112" s="19" t="s">
        <v>143</v>
      </c>
      <c r="BE112" s="185">
        <f>IF(N112="základní",J112,0)</f>
        <v>0</v>
      </c>
      <c r="BF112" s="185">
        <f>IF(N112="snížená",J112,0)</f>
        <v>0</v>
      </c>
      <c r="BG112" s="185">
        <f>IF(N112="zákl. přenesená",J112,0)</f>
        <v>0</v>
      </c>
      <c r="BH112" s="185">
        <f>IF(N112="sníž. přenesená",J112,0)</f>
        <v>0</v>
      </c>
      <c r="BI112" s="185">
        <f>IF(N112="nulová",J112,0)</f>
        <v>0</v>
      </c>
      <c r="BJ112" s="19" t="s">
        <v>79</v>
      </c>
      <c r="BK112" s="185">
        <f>ROUND(I112*H112,2)</f>
        <v>0</v>
      </c>
      <c r="BL112" s="19" t="s">
        <v>150</v>
      </c>
      <c r="BM112" s="184" t="s">
        <v>403</v>
      </c>
    </row>
    <row r="113" s="2" customFormat="1" ht="16.5" customHeight="1">
      <c r="A113" s="38"/>
      <c r="B113" s="172"/>
      <c r="C113" s="173" t="s">
        <v>275</v>
      </c>
      <c r="D113" s="173" t="s">
        <v>145</v>
      </c>
      <c r="E113" s="174" t="s">
        <v>1326</v>
      </c>
      <c r="F113" s="175" t="s">
        <v>1327</v>
      </c>
      <c r="G113" s="176" t="s">
        <v>1158</v>
      </c>
      <c r="H113" s="177">
        <v>1</v>
      </c>
      <c r="I113" s="178"/>
      <c r="J113" s="179">
        <f>ROUND(I113*H113,2)</f>
        <v>0</v>
      </c>
      <c r="K113" s="175" t="s">
        <v>3</v>
      </c>
      <c r="L113" s="39"/>
      <c r="M113" s="180" t="s">
        <v>3</v>
      </c>
      <c r="N113" s="181" t="s">
        <v>43</v>
      </c>
      <c r="O113" s="72"/>
      <c r="P113" s="182">
        <f>O113*H113</f>
        <v>0</v>
      </c>
      <c r="Q113" s="182">
        <v>0</v>
      </c>
      <c r="R113" s="182">
        <f>Q113*H113</f>
        <v>0</v>
      </c>
      <c r="S113" s="182">
        <v>0</v>
      </c>
      <c r="T113" s="183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184" t="s">
        <v>150</v>
      </c>
      <c r="AT113" s="184" t="s">
        <v>145</v>
      </c>
      <c r="AU113" s="184" t="s">
        <v>79</v>
      </c>
      <c r="AY113" s="19" t="s">
        <v>143</v>
      </c>
      <c r="BE113" s="185">
        <f>IF(N113="základní",J113,0)</f>
        <v>0</v>
      </c>
      <c r="BF113" s="185">
        <f>IF(N113="snížená",J113,0)</f>
        <v>0</v>
      </c>
      <c r="BG113" s="185">
        <f>IF(N113="zákl. přenesená",J113,0)</f>
        <v>0</v>
      </c>
      <c r="BH113" s="185">
        <f>IF(N113="sníž. přenesená",J113,0)</f>
        <v>0</v>
      </c>
      <c r="BI113" s="185">
        <f>IF(N113="nulová",J113,0)</f>
        <v>0</v>
      </c>
      <c r="BJ113" s="19" t="s">
        <v>79</v>
      </c>
      <c r="BK113" s="185">
        <f>ROUND(I113*H113,2)</f>
        <v>0</v>
      </c>
      <c r="BL113" s="19" t="s">
        <v>150</v>
      </c>
      <c r="BM113" s="184" t="s">
        <v>413</v>
      </c>
    </row>
    <row r="114" s="2" customFormat="1">
      <c r="A114" s="38"/>
      <c r="B114" s="172"/>
      <c r="C114" s="173" t="s">
        <v>283</v>
      </c>
      <c r="D114" s="173" t="s">
        <v>145</v>
      </c>
      <c r="E114" s="174" t="s">
        <v>1328</v>
      </c>
      <c r="F114" s="175" t="s">
        <v>1329</v>
      </c>
      <c r="G114" s="176" t="s">
        <v>1158</v>
      </c>
      <c r="H114" s="177">
        <v>2</v>
      </c>
      <c r="I114" s="178"/>
      <c r="J114" s="179">
        <f>ROUND(I114*H114,2)</f>
        <v>0</v>
      </c>
      <c r="K114" s="175" t="s">
        <v>3</v>
      </c>
      <c r="L114" s="39"/>
      <c r="M114" s="180" t="s">
        <v>3</v>
      </c>
      <c r="N114" s="181" t="s">
        <v>43</v>
      </c>
      <c r="O114" s="72"/>
      <c r="P114" s="182">
        <f>O114*H114</f>
        <v>0</v>
      </c>
      <c r="Q114" s="182">
        <v>0</v>
      </c>
      <c r="R114" s="182">
        <f>Q114*H114</f>
        <v>0</v>
      </c>
      <c r="S114" s="182">
        <v>0</v>
      </c>
      <c r="T114" s="183">
        <f>S114*H114</f>
        <v>0</v>
      </c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R114" s="184" t="s">
        <v>150</v>
      </c>
      <c r="AT114" s="184" t="s">
        <v>145</v>
      </c>
      <c r="AU114" s="184" t="s">
        <v>79</v>
      </c>
      <c r="AY114" s="19" t="s">
        <v>143</v>
      </c>
      <c r="BE114" s="185">
        <f>IF(N114="základní",J114,0)</f>
        <v>0</v>
      </c>
      <c r="BF114" s="185">
        <f>IF(N114="snížená",J114,0)</f>
        <v>0</v>
      </c>
      <c r="BG114" s="185">
        <f>IF(N114="zákl. přenesená",J114,0)</f>
        <v>0</v>
      </c>
      <c r="BH114" s="185">
        <f>IF(N114="sníž. přenesená",J114,0)</f>
        <v>0</v>
      </c>
      <c r="BI114" s="185">
        <f>IF(N114="nulová",J114,0)</f>
        <v>0</v>
      </c>
      <c r="BJ114" s="19" t="s">
        <v>79</v>
      </c>
      <c r="BK114" s="185">
        <f>ROUND(I114*H114,2)</f>
        <v>0</v>
      </c>
      <c r="BL114" s="19" t="s">
        <v>150</v>
      </c>
      <c r="BM114" s="184" t="s">
        <v>422</v>
      </c>
    </row>
    <row r="115" s="2" customFormat="1" ht="16.5" customHeight="1">
      <c r="A115" s="38"/>
      <c r="B115" s="172"/>
      <c r="C115" s="173" t="s">
        <v>294</v>
      </c>
      <c r="D115" s="173" t="s">
        <v>145</v>
      </c>
      <c r="E115" s="174" t="s">
        <v>1330</v>
      </c>
      <c r="F115" s="175" t="s">
        <v>1331</v>
      </c>
      <c r="G115" s="176" t="s">
        <v>1158</v>
      </c>
      <c r="H115" s="177">
        <v>3</v>
      </c>
      <c r="I115" s="178"/>
      <c r="J115" s="179">
        <f>ROUND(I115*H115,2)</f>
        <v>0</v>
      </c>
      <c r="K115" s="175" t="s">
        <v>3</v>
      </c>
      <c r="L115" s="39"/>
      <c r="M115" s="180" t="s">
        <v>3</v>
      </c>
      <c r="N115" s="181" t="s">
        <v>43</v>
      </c>
      <c r="O115" s="72"/>
      <c r="P115" s="182">
        <f>O115*H115</f>
        <v>0</v>
      </c>
      <c r="Q115" s="182">
        <v>0</v>
      </c>
      <c r="R115" s="182">
        <f>Q115*H115</f>
        <v>0</v>
      </c>
      <c r="S115" s="182">
        <v>0</v>
      </c>
      <c r="T115" s="183">
        <f>S115*H115</f>
        <v>0</v>
      </c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R115" s="184" t="s">
        <v>150</v>
      </c>
      <c r="AT115" s="184" t="s">
        <v>145</v>
      </c>
      <c r="AU115" s="184" t="s">
        <v>79</v>
      </c>
      <c r="AY115" s="19" t="s">
        <v>143</v>
      </c>
      <c r="BE115" s="185">
        <f>IF(N115="základní",J115,0)</f>
        <v>0</v>
      </c>
      <c r="BF115" s="185">
        <f>IF(N115="snížená",J115,0)</f>
        <v>0</v>
      </c>
      <c r="BG115" s="185">
        <f>IF(N115="zákl. přenesená",J115,0)</f>
        <v>0</v>
      </c>
      <c r="BH115" s="185">
        <f>IF(N115="sníž. přenesená",J115,0)</f>
        <v>0</v>
      </c>
      <c r="BI115" s="185">
        <f>IF(N115="nulová",J115,0)</f>
        <v>0</v>
      </c>
      <c r="BJ115" s="19" t="s">
        <v>79</v>
      </c>
      <c r="BK115" s="185">
        <f>ROUND(I115*H115,2)</f>
        <v>0</v>
      </c>
      <c r="BL115" s="19" t="s">
        <v>150</v>
      </c>
      <c r="BM115" s="184" t="s">
        <v>432</v>
      </c>
    </row>
    <row r="116" s="2" customFormat="1" ht="16.5" customHeight="1">
      <c r="A116" s="38"/>
      <c r="B116" s="172"/>
      <c r="C116" s="173" t="s">
        <v>307</v>
      </c>
      <c r="D116" s="173" t="s">
        <v>145</v>
      </c>
      <c r="E116" s="174" t="s">
        <v>1332</v>
      </c>
      <c r="F116" s="175" t="s">
        <v>1333</v>
      </c>
      <c r="G116" s="176" t="s">
        <v>1158</v>
      </c>
      <c r="H116" s="177">
        <v>1</v>
      </c>
      <c r="I116" s="178"/>
      <c r="J116" s="179">
        <f>ROUND(I116*H116,2)</f>
        <v>0</v>
      </c>
      <c r="K116" s="175" t="s">
        <v>3</v>
      </c>
      <c r="L116" s="39"/>
      <c r="M116" s="180" t="s">
        <v>3</v>
      </c>
      <c r="N116" s="181" t="s">
        <v>43</v>
      </c>
      <c r="O116" s="72"/>
      <c r="P116" s="182">
        <f>O116*H116</f>
        <v>0</v>
      </c>
      <c r="Q116" s="182">
        <v>0</v>
      </c>
      <c r="R116" s="182">
        <f>Q116*H116</f>
        <v>0</v>
      </c>
      <c r="S116" s="182">
        <v>0</v>
      </c>
      <c r="T116" s="183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184" t="s">
        <v>150</v>
      </c>
      <c r="AT116" s="184" t="s">
        <v>145</v>
      </c>
      <c r="AU116" s="184" t="s">
        <v>79</v>
      </c>
      <c r="AY116" s="19" t="s">
        <v>143</v>
      </c>
      <c r="BE116" s="185">
        <f>IF(N116="základní",J116,0)</f>
        <v>0</v>
      </c>
      <c r="BF116" s="185">
        <f>IF(N116="snížená",J116,0)</f>
        <v>0</v>
      </c>
      <c r="BG116" s="185">
        <f>IF(N116="zákl. přenesená",J116,0)</f>
        <v>0</v>
      </c>
      <c r="BH116" s="185">
        <f>IF(N116="sníž. přenesená",J116,0)</f>
        <v>0</v>
      </c>
      <c r="BI116" s="185">
        <f>IF(N116="nulová",J116,0)</f>
        <v>0</v>
      </c>
      <c r="BJ116" s="19" t="s">
        <v>79</v>
      </c>
      <c r="BK116" s="185">
        <f>ROUND(I116*H116,2)</f>
        <v>0</v>
      </c>
      <c r="BL116" s="19" t="s">
        <v>150</v>
      </c>
      <c r="BM116" s="184" t="s">
        <v>442</v>
      </c>
    </row>
    <row r="117" s="2" customFormat="1">
      <c r="A117" s="38"/>
      <c r="B117" s="172"/>
      <c r="C117" s="173" t="s">
        <v>312</v>
      </c>
      <c r="D117" s="173" t="s">
        <v>145</v>
      </c>
      <c r="E117" s="174" t="s">
        <v>1334</v>
      </c>
      <c r="F117" s="175" t="s">
        <v>1335</v>
      </c>
      <c r="G117" s="176" t="s">
        <v>148</v>
      </c>
      <c r="H117" s="177">
        <v>0.5</v>
      </c>
      <c r="I117" s="178"/>
      <c r="J117" s="179">
        <f>ROUND(I117*H117,2)</f>
        <v>0</v>
      </c>
      <c r="K117" s="175" t="s">
        <v>3</v>
      </c>
      <c r="L117" s="39"/>
      <c r="M117" s="180" t="s">
        <v>3</v>
      </c>
      <c r="N117" s="181" t="s">
        <v>43</v>
      </c>
      <c r="O117" s="72"/>
      <c r="P117" s="182">
        <f>O117*H117</f>
        <v>0</v>
      </c>
      <c r="Q117" s="182">
        <v>0</v>
      </c>
      <c r="R117" s="182">
        <f>Q117*H117</f>
        <v>0</v>
      </c>
      <c r="S117" s="182">
        <v>0</v>
      </c>
      <c r="T117" s="183">
        <f>S117*H117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R117" s="184" t="s">
        <v>150</v>
      </c>
      <c r="AT117" s="184" t="s">
        <v>145</v>
      </c>
      <c r="AU117" s="184" t="s">
        <v>79</v>
      </c>
      <c r="AY117" s="19" t="s">
        <v>143</v>
      </c>
      <c r="BE117" s="185">
        <f>IF(N117="základní",J117,0)</f>
        <v>0</v>
      </c>
      <c r="BF117" s="185">
        <f>IF(N117="snížená",J117,0)</f>
        <v>0</v>
      </c>
      <c r="BG117" s="185">
        <f>IF(N117="zákl. přenesená",J117,0)</f>
        <v>0</v>
      </c>
      <c r="BH117" s="185">
        <f>IF(N117="sníž. přenesená",J117,0)</f>
        <v>0</v>
      </c>
      <c r="BI117" s="185">
        <f>IF(N117="nulová",J117,0)</f>
        <v>0</v>
      </c>
      <c r="BJ117" s="19" t="s">
        <v>79</v>
      </c>
      <c r="BK117" s="185">
        <f>ROUND(I117*H117,2)</f>
        <v>0</v>
      </c>
      <c r="BL117" s="19" t="s">
        <v>150</v>
      </c>
      <c r="BM117" s="184" t="s">
        <v>452</v>
      </c>
    </row>
    <row r="118" s="12" customFormat="1" ht="25.92" customHeight="1">
      <c r="A118" s="12"/>
      <c r="B118" s="159"/>
      <c r="C118" s="12"/>
      <c r="D118" s="160" t="s">
        <v>71</v>
      </c>
      <c r="E118" s="161" t="s">
        <v>1336</v>
      </c>
      <c r="F118" s="161" t="s">
        <v>1337</v>
      </c>
      <c r="G118" s="12"/>
      <c r="H118" s="12"/>
      <c r="I118" s="162"/>
      <c r="J118" s="163">
        <f>BK118</f>
        <v>0</v>
      </c>
      <c r="K118" s="12"/>
      <c r="L118" s="159"/>
      <c r="M118" s="164"/>
      <c r="N118" s="165"/>
      <c r="O118" s="165"/>
      <c r="P118" s="166">
        <f>SUM(P119:P121)</f>
        <v>0</v>
      </c>
      <c r="Q118" s="165"/>
      <c r="R118" s="166">
        <f>SUM(R119:R121)</f>
        <v>0</v>
      </c>
      <c r="S118" s="165"/>
      <c r="T118" s="167">
        <f>SUM(T119:T121)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60" t="s">
        <v>79</v>
      </c>
      <c r="AT118" s="168" t="s">
        <v>71</v>
      </c>
      <c r="AU118" s="168" t="s">
        <v>72</v>
      </c>
      <c r="AY118" s="160" t="s">
        <v>143</v>
      </c>
      <c r="BK118" s="169">
        <f>SUM(BK119:BK121)</f>
        <v>0</v>
      </c>
    </row>
    <row r="119" s="2" customFormat="1" ht="16.5" customHeight="1">
      <c r="A119" s="38"/>
      <c r="B119" s="172"/>
      <c r="C119" s="173" t="s">
        <v>317</v>
      </c>
      <c r="D119" s="173" t="s">
        <v>145</v>
      </c>
      <c r="E119" s="174" t="s">
        <v>1338</v>
      </c>
      <c r="F119" s="175" t="s">
        <v>1339</v>
      </c>
      <c r="G119" s="176" t="s">
        <v>1158</v>
      </c>
      <c r="H119" s="177">
        <v>1</v>
      </c>
      <c r="I119" s="178"/>
      <c r="J119" s="179">
        <f>ROUND(I119*H119,2)</f>
        <v>0</v>
      </c>
      <c r="K119" s="175" t="s">
        <v>3</v>
      </c>
      <c r="L119" s="39"/>
      <c r="M119" s="180" t="s">
        <v>3</v>
      </c>
      <c r="N119" s="181" t="s">
        <v>43</v>
      </c>
      <c r="O119" s="72"/>
      <c r="P119" s="182">
        <f>O119*H119</f>
        <v>0</v>
      </c>
      <c r="Q119" s="182">
        <v>0</v>
      </c>
      <c r="R119" s="182">
        <f>Q119*H119</f>
        <v>0</v>
      </c>
      <c r="S119" s="182">
        <v>0</v>
      </c>
      <c r="T119" s="183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184" t="s">
        <v>150</v>
      </c>
      <c r="AT119" s="184" t="s">
        <v>145</v>
      </c>
      <c r="AU119" s="184" t="s">
        <v>79</v>
      </c>
      <c r="AY119" s="19" t="s">
        <v>143</v>
      </c>
      <c r="BE119" s="185">
        <f>IF(N119="základní",J119,0)</f>
        <v>0</v>
      </c>
      <c r="BF119" s="185">
        <f>IF(N119="snížená",J119,0)</f>
        <v>0</v>
      </c>
      <c r="BG119" s="185">
        <f>IF(N119="zákl. přenesená",J119,0)</f>
        <v>0</v>
      </c>
      <c r="BH119" s="185">
        <f>IF(N119="sníž. přenesená",J119,0)</f>
        <v>0</v>
      </c>
      <c r="BI119" s="185">
        <f>IF(N119="nulová",J119,0)</f>
        <v>0</v>
      </c>
      <c r="BJ119" s="19" t="s">
        <v>79</v>
      </c>
      <c r="BK119" s="185">
        <f>ROUND(I119*H119,2)</f>
        <v>0</v>
      </c>
      <c r="BL119" s="19" t="s">
        <v>150</v>
      </c>
      <c r="BM119" s="184" t="s">
        <v>462</v>
      </c>
    </row>
    <row r="120" s="2" customFormat="1" ht="16.5" customHeight="1">
      <c r="A120" s="38"/>
      <c r="B120" s="172"/>
      <c r="C120" s="173" t="s">
        <v>321</v>
      </c>
      <c r="D120" s="173" t="s">
        <v>145</v>
      </c>
      <c r="E120" s="174" t="s">
        <v>1340</v>
      </c>
      <c r="F120" s="175" t="s">
        <v>1341</v>
      </c>
      <c r="G120" s="176" t="s">
        <v>1158</v>
      </c>
      <c r="H120" s="177">
        <v>1</v>
      </c>
      <c r="I120" s="178"/>
      <c r="J120" s="179">
        <f>ROUND(I120*H120,2)</f>
        <v>0</v>
      </c>
      <c r="K120" s="175" t="s">
        <v>3</v>
      </c>
      <c r="L120" s="39"/>
      <c r="M120" s="180" t="s">
        <v>3</v>
      </c>
      <c r="N120" s="181" t="s">
        <v>43</v>
      </c>
      <c r="O120" s="72"/>
      <c r="P120" s="182">
        <f>O120*H120</f>
        <v>0</v>
      </c>
      <c r="Q120" s="182">
        <v>0</v>
      </c>
      <c r="R120" s="182">
        <f>Q120*H120</f>
        <v>0</v>
      </c>
      <c r="S120" s="182">
        <v>0</v>
      </c>
      <c r="T120" s="183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184" t="s">
        <v>150</v>
      </c>
      <c r="AT120" s="184" t="s">
        <v>145</v>
      </c>
      <c r="AU120" s="184" t="s">
        <v>79</v>
      </c>
      <c r="AY120" s="19" t="s">
        <v>143</v>
      </c>
      <c r="BE120" s="185">
        <f>IF(N120="základní",J120,0)</f>
        <v>0</v>
      </c>
      <c r="BF120" s="185">
        <f>IF(N120="snížená",J120,0)</f>
        <v>0</v>
      </c>
      <c r="BG120" s="185">
        <f>IF(N120="zákl. přenesená",J120,0)</f>
        <v>0</v>
      </c>
      <c r="BH120" s="185">
        <f>IF(N120="sníž. přenesená",J120,0)</f>
        <v>0</v>
      </c>
      <c r="BI120" s="185">
        <f>IF(N120="nulová",J120,0)</f>
        <v>0</v>
      </c>
      <c r="BJ120" s="19" t="s">
        <v>79</v>
      </c>
      <c r="BK120" s="185">
        <f>ROUND(I120*H120,2)</f>
        <v>0</v>
      </c>
      <c r="BL120" s="19" t="s">
        <v>150</v>
      </c>
      <c r="BM120" s="184" t="s">
        <v>472</v>
      </c>
    </row>
    <row r="121" s="2" customFormat="1" ht="16.5" customHeight="1">
      <c r="A121" s="38"/>
      <c r="B121" s="172"/>
      <c r="C121" s="173" t="s">
        <v>326</v>
      </c>
      <c r="D121" s="173" t="s">
        <v>145</v>
      </c>
      <c r="E121" s="174" t="s">
        <v>1342</v>
      </c>
      <c r="F121" s="175" t="s">
        <v>1343</v>
      </c>
      <c r="G121" s="176" t="s">
        <v>1158</v>
      </c>
      <c r="H121" s="177">
        <v>1</v>
      </c>
      <c r="I121" s="178"/>
      <c r="J121" s="179">
        <f>ROUND(I121*H121,2)</f>
        <v>0</v>
      </c>
      <c r="K121" s="175" t="s">
        <v>3</v>
      </c>
      <c r="L121" s="39"/>
      <c r="M121" s="180" t="s">
        <v>3</v>
      </c>
      <c r="N121" s="181" t="s">
        <v>43</v>
      </c>
      <c r="O121" s="72"/>
      <c r="P121" s="182">
        <f>O121*H121</f>
        <v>0</v>
      </c>
      <c r="Q121" s="182">
        <v>0</v>
      </c>
      <c r="R121" s="182">
        <f>Q121*H121</f>
        <v>0</v>
      </c>
      <c r="S121" s="182">
        <v>0</v>
      </c>
      <c r="T121" s="183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184" t="s">
        <v>150</v>
      </c>
      <c r="AT121" s="184" t="s">
        <v>145</v>
      </c>
      <c r="AU121" s="184" t="s">
        <v>79</v>
      </c>
      <c r="AY121" s="19" t="s">
        <v>143</v>
      </c>
      <c r="BE121" s="185">
        <f>IF(N121="základní",J121,0)</f>
        <v>0</v>
      </c>
      <c r="BF121" s="185">
        <f>IF(N121="snížená",J121,0)</f>
        <v>0</v>
      </c>
      <c r="BG121" s="185">
        <f>IF(N121="zákl. přenesená",J121,0)</f>
        <v>0</v>
      </c>
      <c r="BH121" s="185">
        <f>IF(N121="sníž. přenesená",J121,0)</f>
        <v>0</v>
      </c>
      <c r="BI121" s="185">
        <f>IF(N121="nulová",J121,0)</f>
        <v>0</v>
      </c>
      <c r="BJ121" s="19" t="s">
        <v>79</v>
      </c>
      <c r="BK121" s="185">
        <f>ROUND(I121*H121,2)</f>
        <v>0</v>
      </c>
      <c r="BL121" s="19" t="s">
        <v>150</v>
      </c>
      <c r="BM121" s="184" t="s">
        <v>481</v>
      </c>
    </row>
    <row r="122" s="12" customFormat="1" ht="25.92" customHeight="1">
      <c r="A122" s="12"/>
      <c r="B122" s="159"/>
      <c r="C122" s="12"/>
      <c r="D122" s="160" t="s">
        <v>71</v>
      </c>
      <c r="E122" s="161" t="s">
        <v>1344</v>
      </c>
      <c r="F122" s="161" t="s">
        <v>1345</v>
      </c>
      <c r="G122" s="12"/>
      <c r="H122" s="12"/>
      <c r="I122" s="162"/>
      <c r="J122" s="163">
        <f>BK122</f>
        <v>0</v>
      </c>
      <c r="K122" s="12"/>
      <c r="L122" s="159"/>
      <c r="M122" s="164"/>
      <c r="N122" s="165"/>
      <c r="O122" s="165"/>
      <c r="P122" s="166">
        <f>SUM(P123:P125)</f>
        <v>0</v>
      </c>
      <c r="Q122" s="165"/>
      <c r="R122" s="166">
        <f>SUM(R123:R125)</f>
        <v>0</v>
      </c>
      <c r="S122" s="165"/>
      <c r="T122" s="167">
        <f>SUM(T123:T125)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60" t="s">
        <v>79</v>
      </c>
      <c r="AT122" s="168" t="s">
        <v>71</v>
      </c>
      <c r="AU122" s="168" t="s">
        <v>72</v>
      </c>
      <c r="AY122" s="160" t="s">
        <v>143</v>
      </c>
      <c r="BK122" s="169">
        <f>SUM(BK123:BK125)</f>
        <v>0</v>
      </c>
    </row>
    <row r="123" s="2" customFormat="1" ht="16.5" customHeight="1">
      <c r="A123" s="38"/>
      <c r="B123" s="172"/>
      <c r="C123" s="173" t="s">
        <v>331</v>
      </c>
      <c r="D123" s="173" t="s">
        <v>145</v>
      </c>
      <c r="E123" s="174" t="s">
        <v>1346</v>
      </c>
      <c r="F123" s="175" t="s">
        <v>1347</v>
      </c>
      <c r="G123" s="176" t="s">
        <v>1158</v>
      </c>
      <c r="H123" s="177">
        <v>18</v>
      </c>
      <c r="I123" s="178"/>
      <c r="J123" s="179">
        <f>ROUND(I123*H123,2)</f>
        <v>0</v>
      </c>
      <c r="K123" s="175" t="s">
        <v>3</v>
      </c>
      <c r="L123" s="39"/>
      <c r="M123" s="180" t="s">
        <v>3</v>
      </c>
      <c r="N123" s="181" t="s">
        <v>43</v>
      </c>
      <c r="O123" s="72"/>
      <c r="P123" s="182">
        <f>O123*H123</f>
        <v>0</v>
      </c>
      <c r="Q123" s="182">
        <v>0</v>
      </c>
      <c r="R123" s="182">
        <f>Q123*H123</f>
        <v>0</v>
      </c>
      <c r="S123" s="182">
        <v>0</v>
      </c>
      <c r="T123" s="183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184" t="s">
        <v>150</v>
      </c>
      <c r="AT123" s="184" t="s">
        <v>145</v>
      </c>
      <c r="AU123" s="184" t="s">
        <v>79</v>
      </c>
      <c r="AY123" s="19" t="s">
        <v>143</v>
      </c>
      <c r="BE123" s="185">
        <f>IF(N123="základní",J123,0)</f>
        <v>0</v>
      </c>
      <c r="BF123" s="185">
        <f>IF(N123="snížená",J123,0)</f>
        <v>0</v>
      </c>
      <c r="BG123" s="185">
        <f>IF(N123="zákl. přenesená",J123,0)</f>
        <v>0</v>
      </c>
      <c r="BH123" s="185">
        <f>IF(N123="sníž. přenesená",J123,0)</f>
        <v>0</v>
      </c>
      <c r="BI123" s="185">
        <f>IF(N123="nulová",J123,0)</f>
        <v>0</v>
      </c>
      <c r="BJ123" s="19" t="s">
        <v>79</v>
      </c>
      <c r="BK123" s="185">
        <f>ROUND(I123*H123,2)</f>
        <v>0</v>
      </c>
      <c r="BL123" s="19" t="s">
        <v>150</v>
      </c>
      <c r="BM123" s="184" t="s">
        <v>490</v>
      </c>
    </row>
    <row r="124" s="2" customFormat="1" ht="16.5" customHeight="1">
      <c r="A124" s="38"/>
      <c r="B124" s="172"/>
      <c r="C124" s="173" t="s">
        <v>336</v>
      </c>
      <c r="D124" s="173" t="s">
        <v>145</v>
      </c>
      <c r="E124" s="174" t="s">
        <v>1348</v>
      </c>
      <c r="F124" s="175" t="s">
        <v>1349</v>
      </c>
      <c r="G124" s="176" t="s">
        <v>1158</v>
      </c>
      <c r="H124" s="177">
        <v>1</v>
      </c>
      <c r="I124" s="178"/>
      <c r="J124" s="179">
        <f>ROUND(I124*H124,2)</f>
        <v>0</v>
      </c>
      <c r="K124" s="175" t="s">
        <v>3</v>
      </c>
      <c r="L124" s="39"/>
      <c r="M124" s="180" t="s">
        <v>3</v>
      </c>
      <c r="N124" s="181" t="s">
        <v>43</v>
      </c>
      <c r="O124" s="72"/>
      <c r="P124" s="182">
        <f>O124*H124</f>
        <v>0</v>
      </c>
      <c r="Q124" s="182">
        <v>0</v>
      </c>
      <c r="R124" s="182">
        <f>Q124*H124</f>
        <v>0</v>
      </c>
      <c r="S124" s="182">
        <v>0</v>
      </c>
      <c r="T124" s="183">
        <f>S124*H124</f>
        <v>0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184" t="s">
        <v>150</v>
      </c>
      <c r="AT124" s="184" t="s">
        <v>145</v>
      </c>
      <c r="AU124" s="184" t="s">
        <v>79</v>
      </c>
      <c r="AY124" s="19" t="s">
        <v>143</v>
      </c>
      <c r="BE124" s="185">
        <f>IF(N124="základní",J124,0)</f>
        <v>0</v>
      </c>
      <c r="BF124" s="185">
        <f>IF(N124="snížená",J124,0)</f>
        <v>0</v>
      </c>
      <c r="BG124" s="185">
        <f>IF(N124="zákl. přenesená",J124,0)</f>
        <v>0</v>
      </c>
      <c r="BH124" s="185">
        <f>IF(N124="sníž. přenesená",J124,0)</f>
        <v>0</v>
      </c>
      <c r="BI124" s="185">
        <f>IF(N124="nulová",J124,0)</f>
        <v>0</v>
      </c>
      <c r="BJ124" s="19" t="s">
        <v>79</v>
      </c>
      <c r="BK124" s="185">
        <f>ROUND(I124*H124,2)</f>
        <v>0</v>
      </c>
      <c r="BL124" s="19" t="s">
        <v>150</v>
      </c>
      <c r="BM124" s="184" t="s">
        <v>498</v>
      </c>
    </row>
    <row r="125" s="2" customFormat="1" ht="16.5" customHeight="1">
      <c r="A125" s="38"/>
      <c r="B125" s="172"/>
      <c r="C125" s="173" t="s">
        <v>340</v>
      </c>
      <c r="D125" s="173" t="s">
        <v>145</v>
      </c>
      <c r="E125" s="174" t="s">
        <v>1350</v>
      </c>
      <c r="F125" s="175" t="s">
        <v>1351</v>
      </c>
      <c r="G125" s="176" t="s">
        <v>1158</v>
      </c>
      <c r="H125" s="177">
        <v>2</v>
      </c>
      <c r="I125" s="178"/>
      <c r="J125" s="179">
        <f>ROUND(I125*H125,2)</f>
        <v>0</v>
      </c>
      <c r="K125" s="175" t="s">
        <v>3</v>
      </c>
      <c r="L125" s="39"/>
      <c r="M125" s="180" t="s">
        <v>3</v>
      </c>
      <c r="N125" s="181" t="s">
        <v>43</v>
      </c>
      <c r="O125" s="72"/>
      <c r="P125" s="182">
        <f>O125*H125</f>
        <v>0</v>
      </c>
      <c r="Q125" s="182">
        <v>0</v>
      </c>
      <c r="R125" s="182">
        <f>Q125*H125</f>
        <v>0</v>
      </c>
      <c r="S125" s="182">
        <v>0</v>
      </c>
      <c r="T125" s="183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184" t="s">
        <v>150</v>
      </c>
      <c r="AT125" s="184" t="s">
        <v>145</v>
      </c>
      <c r="AU125" s="184" t="s">
        <v>79</v>
      </c>
      <c r="AY125" s="19" t="s">
        <v>143</v>
      </c>
      <c r="BE125" s="185">
        <f>IF(N125="základní",J125,0)</f>
        <v>0</v>
      </c>
      <c r="BF125" s="185">
        <f>IF(N125="snížená",J125,0)</f>
        <v>0</v>
      </c>
      <c r="BG125" s="185">
        <f>IF(N125="zákl. přenesená",J125,0)</f>
        <v>0</v>
      </c>
      <c r="BH125" s="185">
        <f>IF(N125="sníž. přenesená",J125,0)</f>
        <v>0</v>
      </c>
      <c r="BI125" s="185">
        <f>IF(N125="nulová",J125,0)</f>
        <v>0</v>
      </c>
      <c r="BJ125" s="19" t="s">
        <v>79</v>
      </c>
      <c r="BK125" s="185">
        <f>ROUND(I125*H125,2)</f>
        <v>0</v>
      </c>
      <c r="BL125" s="19" t="s">
        <v>150</v>
      </c>
      <c r="BM125" s="184" t="s">
        <v>507</v>
      </c>
    </row>
    <row r="126" s="12" customFormat="1" ht="25.92" customHeight="1">
      <c r="A126" s="12"/>
      <c r="B126" s="159"/>
      <c r="C126" s="12"/>
      <c r="D126" s="160" t="s">
        <v>71</v>
      </c>
      <c r="E126" s="161" t="s">
        <v>1352</v>
      </c>
      <c r="F126" s="161" t="s">
        <v>1353</v>
      </c>
      <c r="G126" s="12"/>
      <c r="H126" s="12"/>
      <c r="I126" s="162"/>
      <c r="J126" s="163">
        <f>BK126</f>
        <v>0</v>
      </c>
      <c r="K126" s="12"/>
      <c r="L126" s="159"/>
      <c r="M126" s="164"/>
      <c r="N126" s="165"/>
      <c r="O126" s="165"/>
      <c r="P126" s="166">
        <f>SUM(P127:P130)</f>
        <v>0</v>
      </c>
      <c r="Q126" s="165"/>
      <c r="R126" s="166">
        <f>SUM(R127:R130)</f>
        <v>0</v>
      </c>
      <c r="S126" s="165"/>
      <c r="T126" s="167">
        <f>SUM(T127:T130)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60" t="s">
        <v>79</v>
      </c>
      <c r="AT126" s="168" t="s">
        <v>71</v>
      </c>
      <c r="AU126" s="168" t="s">
        <v>72</v>
      </c>
      <c r="AY126" s="160" t="s">
        <v>143</v>
      </c>
      <c r="BK126" s="169">
        <f>SUM(BK127:BK130)</f>
        <v>0</v>
      </c>
    </row>
    <row r="127" s="2" customFormat="1">
      <c r="A127" s="38"/>
      <c r="B127" s="172"/>
      <c r="C127" s="173" t="s">
        <v>344</v>
      </c>
      <c r="D127" s="173" t="s">
        <v>145</v>
      </c>
      <c r="E127" s="174" t="s">
        <v>1354</v>
      </c>
      <c r="F127" s="175" t="s">
        <v>1355</v>
      </c>
      <c r="G127" s="176" t="s">
        <v>1158</v>
      </c>
      <c r="H127" s="177">
        <v>1</v>
      </c>
      <c r="I127" s="178"/>
      <c r="J127" s="179">
        <f>ROUND(I127*H127,2)</f>
        <v>0</v>
      </c>
      <c r="K127" s="175" t="s">
        <v>3</v>
      </c>
      <c r="L127" s="39"/>
      <c r="M127" s="180" t="s">
        <v>3</v>
      </c>
      <c r="N127" s="181" t="s">
        <v>43</v>
      </c>
      <c r="O127" s="72"/>
      <c r="P127" s="182">
        <f>O127*H127</f>
        <v>0</v>
      </c>
      <c r="Q127" s="182">
        <v>0</v>
      </c>
      <c r="R127" s="182">
        <f>Q127*H127</f>
        <v>0</v>
      </c>
      <c r="S127" s="182">
        <v>0</v>
      </c>
      <c r="T127" s="183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184" t="s">
        <v>150</v>
      </c>
      <c r="AT127" s="184" t="s">
        <v>145</v>
      </c>
      <c r="AU127" s="184" t="s">
        <v>79</v>
      </c>
      <c r="AY127" s="19" t="s">
        <v>143</v>
      </c>
      <c r="BE127" s="185">
        <f>IF(N127="základní",J127,0)</f>
        <v>0</v>
      </c>
      <c r="BF127" s="185">
        <f>IF(N127="snížená",J127,0)</f>
        <v>0</v>
      </c>
      <c r="BG127" s="185">
        <f>IF(N127="zákl. přenesená",J127,0)</f>
        <v>0</v>
      </c>
      <c r="BH127" s="185">
        <f>IF(N127="sníž. přenesená",J127,0)</f>
        <v>0</v>
      </c>
      <c r="BI127" s="185">
        <f>IF(N127="nulová",J127,0)</f>
        <v>0</v>
      </c>
      <c r="BJ127" s="19" t="s">
        <v>79</v>
      </c>
      <c r="BK127" s="185">
        <f>ROUND(I127*H127,2)</f>
        <v>0</v>
      </c>
      <c r="BL127" s="19" t="s">
        <v>150</v>
      </c>
      <c r="BM127" s="184" t="s">
        <v>519</v>
      </c>
    </row>
    <row r="128" s="2" customFormat="1" ht="16.5" customHeight="1">
      <c r="A128" s="38"/>
      <c r="B128" s="172"/>
      <c r="C128" s="173" t="s">
        <v>348</v>
      </c>
      <c r="D128" s="173" t="s">
        <v>145</v>
      </c>
      <c r="E128" s="174" t="s">
        <v>1284</v>
      </c>
      <c r="F128" s="175" t="s">
        <v>1285</v>
      </c>
      <c r="G128" s="176" t="s">
        <v>286</v>
      </c>
      <c r="H128" s="177">
        <v>80</v>
      </c>
      <c r="I128" s="178"/>
      <c r="J128" s="179">
        <f>ROUND(I128*H128,2)</f>
        <v>0</v>
      </c>
      <c r="K128" s="175" t="s">
        <v>3</v>
      </c>
      <c r="L128" s="39"/>
      <c r="M128" s="180" t="s">
        <v>3</v>
      </c>
      <c r="N128" s="181" t="s">
        <v>43</v>
      </c>
      <c r="O128" s="72"/>
      <c r="P128" s="182">
        <f>O128*H128</f>
        <v>0</v>
      </c>
      <c r="Q128" s="182">
        <v>0</v>
      </c>
      <c r="R128" s="182">
        <f>Q128*H128</f>
        <v>0</v>
      </c>
      <c r="S128" s="182">
        <v>0</v>
      </c>
      <c r="T128" s="183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184" t="s">
        <v>150</v>
      </c>
      <c r="AT128" s="184" t="s">
        <v>145</v>
      </c>
      <c r="AU128" s="184" t="s">
        <v>79</v>
      </c>
      <c r="AY128" s="19" t="s">
        <v>143</v>
      </c>
      <c r="BE128" s="185">
        <f>IF(N128="základní",J128,0)</f>
        <v>0</v>
      </c>
      <c r="BF128" s="185">
        <f>IF(N128="snížená",J128,0)</f>
        <v>0</v>
      </c>
      <c r="BG128" s="185">
        <f>IF(N128="zákl. přenesená",J128,0)</f>
        <v>0</v>
      </c>
      <c r="BH128" s="185">
        <f>IF(N128="sníž. přenesená",J128,0)</f>
        <v>0</v>
      </c>
      <c r="BI128" s="185">
        <f>IF(N128="nulová",J128,0)</f>
        <v>0</v>
      </c>
      <c r="BJ128" s="19" t="s">
        <v>79</v>
      </c>
      <c r="BK128" s="185">
        <f>ROUND(I128*H128,2)</f>
        <v>0</v>
      </c>
      <c r="BL128" s="19" t="s">
        <v>150</v>
      </c>
      <c r="BM128" s="184" t="s">
        <v>531</v>
      </c>
    </row>
    <row r="129" s="2" customFormat="1" ht="16.5" customHeight="1">
      <c r="A129" s="38"/>
      <c r="B129" s="172"/>
      <c r="C129" s="173" t="s">
        <v>352</v>
      </c>
      <c r="D129" s="173" t="s">
        <v>145</v>
      </c>
      <c r="E129" s="174" t="s">
        <v>1302</v>
      </c>
      <c r="F129" s="175" t="s">
        <v>1303</v>
      </c>
      <c r="G129" s="176" t="s">
        <v>1158</v>
      </c>
      <c r="H129" s="177">
        <v>3</v>
      </c>
      <c r="I129" s="178"/>
      <c r="J129" s="179">
        <f>ROUND(I129*H129,2)</f>
        <v>0</v>
      </c>
      <c r="K129" s="175" t="s">
        <v>3</v>
      </c>
      <c r="L129" s="39"/>
      <c r="M129" s="180" t="s">
        <v>3</v>
      </c>
      <c r="N129" s="181" t="s">
        <v>43</v>
      </c>
      <c r="O129" s="72"/>
      <c r="P129" s="182">
        <f>O129*H129</f>
        <v>0</v>
      </c>
      <c r="Q129" s="182">
        <v>0</v>
      </c>
      <c r="R129" s="182">
        <f>Q129*H129</f>
        <v>0</v>
      </c>
      <c r="S129" s="182">
        <v>0</v>
      </c>
      <c r="T129" s="183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184" t="s">
        <v>150</v>
      </c>
      <c r="AT129" s="184" t="s">
        <v>145</v>
      </c>
      <c r="AU129" s="184" t="s">
        <v>79</v>
      </c>
      <c r="AY129" s="19" t="s">
        <v>143</v>
      </c>
      <c r="BE129" s="185">
        <f>IF(N129="základní",J129,0)</f>
        <v>0</v>
      </c>
      <c r="BF129" s="185">
        <f>IF(N129="snížená",J129,0)</f>
        <v>0</v>
      </c>
      <c r="BG129" s="185">
        <f>IF(N129="zákl. přenesená",J129,0)</f>
        <v>0</v>
      </c>
      <c r="BH129" s="185">
        <f>IF(N129="sníž. přenesená",J129,0)</f>
        <v>0</v>
      </c>
      <c r="BI129" s="185">
        <f>IF(N129="nulová",J129,0)</f>
        <v>0</v>
      </c>
      <c r="BJ129" s="19" t="s">
        <v>79</v>
      </c>
      <c r="BK129" s="185">
        <f>ROUND(I129*H129,2)</f>
        <v>0</v>
      </c>
      <c r="BL129" s="19" t="s">
        <v>150</v>
      </c>
      <c r="BM129" s="184" t="s">
        <v>542</v>
      </c>
    </row>
    <row r="130" s="2" customFormat="1" ht="16.5" customHeight="1">
      <c r="A130" s="38"/>
      <c r="B130" s="172"/>
      <c r="C130" s="173" t="s">
        <v>358</v>
      </c>
      <c r="D130" s="173" t="s">
        <v>145</v>
      </c>
      <c r="E130" s="174" t="s">
        <v>1308</v>
      </c>
      <c r="F130" s="175" t="s">
        <v>1309</v>
      </c>
      <c r="G130" s="176" t="s">
        <v>1158</v>
      </c>
      <c r="H130" s="177">
        <v>3</v>
      </c>
      <c r="I130" s="178"/>
      <c r="J130" s="179">
        <f>ROUND(I130*H130,2)</f>
        <v>0</v>
      </c>
      <c r="K130" s="175" t="s">
        <v>3</v>
      </c>
      <c r="L130" s="39"/>
      <c r="M130" s="180" t="s">
        <v>3</v>
      </c>
      <c r="N130" s="181" t="s">
        <v>43</v>
      </c>
      <c r="O130" s="72"/>
      <c r="P130" s="182">
        <f>O130*H130</f>
        <v>0</v>
      </c>
      <c r="Q130" s="182">
        <v>0</v>
      </c>
      <c r="R130" s="182">
        <f>Q130*H130</f>
        <v>0</v>
      </c>
      <c r="S130" s="182">
        <v>0</v>
      </c>
      <c r="T130" s="183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184" t="s">
        <v>150</v>
      </c>
      <c r="AT130" s="184" t="s">
        <v>145</v>
      </c>
      <c r="AU130" s="184" t="s">
        <v>79</v>
      </c>
      <c r="AY130" s="19" t="s">
        <v>143</v>
      </c>
      <c r="BE130" s="185">
        <f>IF(N130="základní",J130,0)</f>
        <v>0</v>
      </c>
      <c r="BF130" s="185">
        <f>IF(N130="snížená",J130,0)</f>
        <v>0</v>
      </c>
      <c r="BG130" s="185">
        <f>IF(N130="zákl. přenesená",J130,0)</f>
        <v>0</v>
      </c>
      <c r="BH130" s="185">
        <f>IF(N130="sníž. přenesená",J130,0)</f>
        <v>0</v>
      </c>
      <c r="BI130" s="185">
        <f>IF(N130="nulová",J130,0)</f>
        <v>0</v>
      </c>
      <c r="BJ130" s="19" t="s">
        <v>79</v>
      </c>
      <c r="BK130" s="185">
        <f>ROUND(I130*H130,2)</f>
        <v>0</v>
      </c>
      <c r="BL130" s="19" t="s">
        <v>150</v>
      </c>
      <c r="BM130" s="184" t="s">
        <v>553</v>
      </c>
    </row>
    <row r="131" s="12" customFormat="1" ht="25.92" customHeight="1">
      <c r="A131" s="12"/>
      <c r="B131" s="159"/>
      <c r="C131" s="12"/>
      <c r="D131" s="160" t="s">
        <v>71</v>
      </c>
      <c r="E131" s="161" t="s">
        <v>1356</v>
      </c>
      <c r="F131" s="161" t="s">
        <v>1357</v>
      </c>
      <c r="G131" s="12"/>
      <c r="H131" s="12"/>
      <c r="I131" s="162"/>
      <c r="J131" s="163">
        <f>BK131</f>
        <v>0</v>
      </c>
      <c r="K131" s="12"/>
      <c r="L131" s="159"/>
      <c r="M131" s="164"/>
      <c r="N131" s="165"/>
      <c r="O131" s="165"/>
      <c r="P131" s="166">
        <f>SUM(P132:P137)</f>
        <v>0</v>
      </c>
      <c r="Q131" s="165"/>
      <c r="R131" s="166">
        <f>SUM(R132:R137)</f>
        <v>0</v>
      </c>
      <c r="S131" s="165"/>
      <c r="T131" s="167">
        <f>SUM(T132:T137)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160" t="s">
        <v>79</v>
      </c>
      <c r="AT131" s="168" t="s">
        <v>71</v>
      </c>
      <c r="AU131" s="168" t="s">
        <v>72</v>
      </c>
      <c r="AY131" s="160" t="s">
        <v>143</v>
      </c>
      <c r="BK131" s="169">
        <f>SUM(BK132:BK137)</f>
        <v>0</v>
      </c>
    </row>
    <row r="132" s="2" customFormat="1">
      <c r="A132" s="38"/>
      <c r="B132" s="172"/>
      <c r="C132" s="173" t="s">
        <v>363</v>
      </c>
      <c r="D132" s="173" t="s">
        <v>145</v>
      </c>
      <c r="E132" s="174" t="s">
        <v>1358</v>
      </c>
      <c r="F132" s="175" t="s">
        <v>1359</v>
      </c>
      <c r="G132" s="176" t="s">
        <v>1158</v>
      </c>
      <c r="H132" s="177">
        <v>8</v>
      </c>
      <c r="I132" s="178"/>
      <c r="J132" s="179">
        <f>ROUND(I132*H132,2)</f>
        <v>0</v>
      </c>
      <c r="K132" s="175" t="s">
        <v>3</v>
      </c>
      <c r="L132" s="39"/>
      <c r="M132" s="180" t="s">
        <v>3</v>
      </c>
      <c r="N132" s="181" t="s">
        <v>43</v>
      </c>
      <c r="O132" s="72"/>
      <c r="P132" s="182">
        <f>O132*H132</f>
        <v>0</v>
      </c>
      <c r="Q132" s="182">
        <v>0</v>
      </c>
      <c r="R132" s="182">
        <f>Q132*H132</f>
        <v>0</v>
      </c>
      <c r="S132" s="182">
        <v>0</v>
      </c>
      <c r="T132" s="183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184" t="s">
        <v>150</v>
      </c>
      <c r="AT132" s="184" t="s">
        <v>145</v>
      </c>
      <c r="AU132" s="184" t="s">
        <v>79</v>
      </c>
      <c r="AY132" s="19" t="s">
        <v>143</v>
      </c>
      <c r="BE132" s="185">
        <f>IF(N132="základní",J132,0)</f>
        <v>0</v>
      </c>
      <c r="BF132" s="185">
        <f>IF(N132="snížená",J132,0)</f>
        <v>0</v>
      </c>
      <c r="BG132" s="185">
        <f>IF(N132="zákl. přenesená",J132,0)</f>
        <v>0</v>
      </c>
      <c r="BH132" s="185">
        <f>IF(N132="sníž. přenesená",J132,0)</f>
        <v>0</v>
      </c>
      <c r="BI132" s="185">
        <f>IF(N132="nulová",J132,0)</f>
        <v>0</v>
      </c>
      <c r="BJ132" s="19" t="s">
        <v>79</v>
      </c>
      <c r="BK132" s="185">
        <f>ROUND(I132*H132,2)</f>
        <v>0</v>
      </c>
      <c r="BL132" s="19" t="s">
        <v>150</v>
      </c>
      <c r="BM132" s="184" t="s">
        <v>564</v>
      </c>
    </row>
    <row r="133" s="2" customFormat="1">
      <c r="A133" s="38"/>
      <c r="B133" s="172"/>
      <c r="C133" s="173" t="s">
        <v>368</v>
      </c>
      <c r="D133" s="173" t="s">
        <v>145</v>
      </c>
      <c r="E133" s="174" t="s">
        <v>1360</v>
      </c>
      <c r="F133" s="175" t="s">
        <v>1361</v>
      </c>
      <c r="G133" s="176" t="s">
        <v>1158</v>
      </c>
      <c r="H133" s="177">
        <v>5</v>
      </c>
      <c r="I133" s="178"/>
      <c r="J133" s="179">
        <f>ROUND(I133*H133,2)</f>
        <v>0</v>
      </c>
      <c r="K133" s="175" t="s">
        <v>3</v>
      </c>
      <c r="L133" s="39"/>
      <c r="M133" s="180" t="s">
        <v>3</v>
      </c>
      <c r="N133" s="181" t="s">
        <v>43</v>
      </c>
      <c r="O133" s="72"/>
      <c r="P133" s="182">
        <f>O133*H133</f>
        <v>0</v>
      </c>
      <c r="Q133" s="182">
        <v>0</v>
      </c>
      <c r="R133" s="182">
        <f>Q133*H133</f>
        <v>0</v>
      </c>
      <c r="S133" s="182">
        <v>0</v>
      </c>
      <c r="T133" s="183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184" t="s">
        <v>150</v>
      </c>
      <c r="AT133" s="184" t="s">
        <v>145</v>
      </c>
      <c r="AU133" s="184" t="s">
        <v>79</v>
      </c>
      <c r="AY133" s="19" t="s">
        <v>143</v>
      </c>
      <c r="BE133" s="185">
        <f>IF(N133="základní",J133,0)</f>
        <v>0</v>
      </c>
      <c r="BF133" s="185">
        <f>IF(N133="snížená",J133,0)</f>
        <v>0</v>
      </c>
      <c r="BG133" s="185">
        <f>IF(N133="zákl. přenesená",J133,0)</f>
        <v>0</v>
      </c>
      <c r="BH133" s="185">
        <f>IF(N133="sníž. přenesená",J133,0)</f>
        <v>0</v>
      </c>
      <c r="BI133" s="185">
        <f>IF(N133="nulová",J133,0)</f>
        <v>0</v>
      </c>
      <c r="BJ133" s="19" t="s">
        <v>79</v>
      </c>
      <c r="BK133" s="185">
        <f>ROUND(I133*H133,2)</f>
        <v>0</v>
      </c>
      <c r="BL133" s="19" t="s">
        <v>150</v>
      </c>
      <c r="BM133" s="184" t="s">
        <v>574</v>
      </c>
    </row>
    <row r="134" s="2" customFormat="1">
      <c r="A134" s="38"/>
      <c r="B134" s="172"/>
      <c r="C134" s="173" t="s">
        <v>374</v>
      </c>
      <c r="D134" s="173" t="s">
        <v>145</v>
      </c>
      <c r="E134" s="174" t="s">
        <v>1362</v>
      </c>
      <c r="F134" s="175" t="s">
        <v>1363</v>
      </c>
      <c r="G134" s="176" t="s">
        <v>1158</v>
      </c>
      <c r="H134" s="177">
        <v>5</v>
      </c>
      <c r="I134" s="178"/>
      <c r="J134" s="179">
        <f>ROUND(I134*H134,2)</f>
        <v>0</v>
      </c>
      <c r="K134" s="175" t="s">
        <v>3</v>
      </c>
      <c r="L134" s="39"/>
      <c r="M134" s="180" t="s">
        <v>3</v>
      </c>
      <c r="N134" s="181" t="s">
        <v>43</v>
      </c>
      <c r="O134" s="72"/>
      <c r="P134" s="182">
        <f>O134*H134</f>
        <v>0</v>
      </c>
      <c r="Q134" s="182">
        <v>0</v>
      </c>
      <c r="R134" s="182">
        <f>Q134*H134</f>
        <v>0</v>
      </c>
      <c r="S134" s="182">
        <v>0</v>
      </c>
      <c r="T134" s="183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184" t="s">
        <v>150</v>
      </c>
      <c r="AT134" s="184" t="s">
        <v>145</v>
      </c>
      <c r="AU134" s="184" t="s">
        <v>79</v>
      </c>
      <c r="AY134" s="19" t="s">
        <v>143</v>
      </c>
      <c r="BE134" s="185">
        <f>IF(N134="základní",J134,0)</f>
        <v>0</v>
      </c>
      <c r="BF134" s="185">
        <f>IF(N134="snížená",J134,0)</f>
        <v>0</v>
      </c>
      <c r="BG134" s="185">
        <f>IF(N134="zákl. přenesená",J134,0)</f>
        <v>0</v>
      </c>
      <c r="BH134" s="185">
        <f>IF(N134="sníž. přenesená",J134,0)</f>
        <v>0</v>
      </c>
      <c r="BI134" s="185">
        <f>IF(N134="nulová",J134,0)</f>
        <v>0</v>
      </c>
      <c r="BJ134" s="19" t="s">
        <v>79</v>
      </c>
      <c r="BK134" s="185">
        <f>ROUND(I134*H134,2)</f>
        <v>0</v>
      </c>
      <c r="BL134" s="19" t="s">
        <v>150</v>
      </c>
      <c r="BM134" s="184" t="s">
        <v>583</v>
      </c>
    </row>
    <row r="135" s="2" customFormat="1">
      <c r="A135" s="38"/>
      <c r="B135" s="172"/>
      <c r="C135" s="173" t="s">
        <v>379</v>
      </c>
      <c r="D135" s="173" t="s">
        <v>145</v>
      </c>
      <c r="E135" s="174" t="s">
        <v>1364</v>
      </c>
      <c r="F135" s="175" t="s">
        <v>1365</v>
      </c>
      <c r="G135" s="176" t="s">
        <v>1158</v>
      </c>
      <c r="H135" s="177">
        <v>4</v>
      </c>
      <c r="I135" s="178"/>
      <c r="J135" s="179">
        <f>ROUND(I135*H135,2)</f>
        <v>0</v>
      </c>
      <c r="K135" s="175" t="s">
        <v>3</v>
      </c>
      <c r="L135" s="39"/>
      <c r="M135" s="180" t="s">
        <v>3</v>
      </c>
      <c r="N135" s="181" t="s">
        <v>43</v>
      </c>
      <c r="O135" s="72"/>
      <c r="P135" s="182">
        <f>O135*H135</f>
        <v>0</v>
      </c>
      <c r="Q135" s="182">
        <v>0</v>
      </c>
      <c r="R135" s="182">
        <f>Q135*H135</f>
        <v>0</v>
      </c>
      <c r="S135" s="182">
        <v>0</v>
      </c>
      <c r="T135" s="183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184" t="s">
        <v>150</v>
      </c>
      <c r="AT135" s="184" t="s">
        <v>145</v>
      </c>
      <c r="AU135" s="184" t="s">
        <v>79</v>
      </c>
      <c r="AY135" s="19" t="s">
        <v>143</v>
      </c>
      <c r="BE135" s="185">
        <f>IF(N135="základní",J135,0)</f>
        <v>0</v>
      </c>
      <c r="BF135" s="185">
        <f>IF(N135="snížená",J135,0)</f>
        <v>0</v>
      </c>
      <c r="BG135" s="185">
        <f>IF(N135="zákl. přenesená",J135,0)</f>
        <v>0</v>
      </c>
      <c r="BH135" s="185">
        <f>IF(N135="sníž. přenesená",J135,0)</f>
        <v>0</v>
      </c>
      <c r="BI135" s="185">
        <f>IF(N135="nulová",J135,0)</f>
        <v>0</v>
      </c>
      <c r="BJ135" s="19" t="s">
        <v>79</v>
      </c>
      <c r="BK135" s="185">
        <f>ROUND(I135*H135,2)</f>
        <v>0</v>
      </c>
      <c r="BL135" s="19" t="s">
        <v>150</v>
      </c>
      <c r="BM135" s="184" t="s">
        <v>594</v>
      </c>
    </row>
    <row r="136" s="2" customFormat="1" ht="21.75" customHeight="1">
      <c r="A136" s="38"/>
      <c r="B136" s="172"/>
      <c r="C136" s="173" t="s">
        <v>384</v>
      </c>
      <c r="D136" s="173" t="s">
        <v>145</v>
      </c>
      <c r="E136" s="174" t="s">
        <v>1366</v>
      </c>
      <c r="F136" s="175" t="s">
        <v>1367</v>
      </c>
      <c r="G136" s="176" t="s">
        <v>1158</v>
      </c>
      <c r="H136" s="177">
        <v>1</v>
      </c>
      <c r="I136" s="178"/>
      <c r="J136" s="179">
        <f>ROUND(I136*H136,2)</f>
        <v>0</v>
      </c>
      <c r="K136" s="175" t="s">
        <v>3</v>
      </c>
      <c r="L136" s="39"/>
      <c r="M136" s="180" t="s">
        <v>3</v>
      </c>
      <c r="N136" s="181" t="s">
        <v>43</v>
      </c>
      <c r="O136" s="72"/>
      <c r="P136" s="182">
        <f>O136*H136</f>
        <v>0</v>
      </c>
      <c r="Q136" s="182">
        <v>0</v>
      </c>
      <c r="R136" s="182">
        <f>Q136*H136</f>
        <v>0</v>
      </c>
      <c r="S136" s="182">
        <v>0</v>
      </c>
      <c r="T136" s="183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184" t="s">
        <v>150</v>
      </c>
      <c r="AT136" s="184" t="s">
        <v>145</v>
      </c>
      <c r="AU136" s="184" t="s">
        <v>79</v>
      </c>
      <c r="AY136" s="19" t="s">
        <v>143</v>
      </c>
      <c r="BE136" s="185">
        <f>IF(N136="základní",J136,0)</f>
        <v>0</v>
      </c>
      <c r="BF136" s="185">
        <f>IF(N136="snížená",J136,0)</f>
        <v>0</v>
      </c>
      <c r="BG136" s="185">
        <f>IF(N136="zákl. přenesená",J136,0)</f>
        <v>0</v>
      </c>
      <c r="BH136" s="185">
        <f>IF(N136="sníž. přenesená",J136,0)</f>
        <v>0</v>
      </c>
      <c r="BI136" s="185">
        <f>IF(N136="nulová",J136,0)</f>
        <v>0</v>
      </c>
      <c r="BJ136" s="19" t="s">
        <v>79</v>
      </c>
      <c r="BK136" s="185">
        <f>ROUND(I136*H136,2)</f>
        <v>0</v>
      </c>
      <c r="BL136" s="19" t="s">
        <v>150</v>
      </c>
      <c r="BM136" s="184" t="s">
        <v>603</v>
      </c>
    </row>
    <row r="137" s="2" customFormat="1">
      <c r="A137" s="38"/>
      <c r="B137" s="172"/>
      <c r="C137" s="173" t="s">
        <v>388</v>
      </c>
      <c r="D137" s="173" t="s">
        <v>145</v>
      </c>
      <c r="E137" s="174" t="s">
        <v>1368</v>
      </c>
      <c r="F137" s="175" t="s">
        <v>1369</v>
      </c>
      <c r="G137" s="176" t="s">
        <v>1158</v>
      </c>
      <c r="H137" s="177">
        <v>3</v>
      </c>
      <c r="I137" s="178"/>
      <c r="J137" s="179">
        <f>ROUND(I137*H137,2)</f>
        <v>0</v>
      </c>
      <c r="K137" s="175" t="s">
        <v>3</v>
      </c>
      <c r="L137" s="39"/>
      <c r="M137" s="180" t="s">
        <v>3</v>
      </c>
      <c r="N137" s="181" t="s">
        <v>43</v>
      </c>
      <c r="O137" s="72"/>
      <c r="P137" s="182">
        <f>O137*H137</f>
        <v>0</v>
      </c>
      <c r="Q137" s="182">
        <v>0</v>
      </c>
      <c r="R137" s="182">
        <f>Q137*H137</f>
        <v>0</v>
      </c>
      <c r="S137" s="182">
        <v>0</v>
      </c>
      <c r="T137" s="183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184" t="s">
        <v>150</v>
      </c>
      <c r="AT137" s="184" t="s">
        <v>145</v>
      </c>
      <c r="AU137" s="184" t="s">
        <v>79</v>
      </c>
      <c r="AY137" s="19" t="s">
        <v>143</v>
      </c>
      <c r="BE137" s="185">
        <f>IF(N137="základní",J137,0)</f>
        <v>0</v>
      </c>
      <c r="BF137" s="185">
        <f>IF(N137="snížená",J137,0)</f>
        <v>0</v>
      </c>
      <c r="BG137" s="185">
        <f>IF(N137="zákl. přenesená",J137,0)</f>
        <v>0</v>
      </c>
      <c r="BH137" s="185">
        <f>IF(N137="sníž. přenesená",J137,0)</f>
        <v>0</v>
      </c>
      <c r="BI137" s="185">
        <f>IF(N137="nulová",J137,0)</f>
        <v>0</v>
      </c>
      <c r="BJ137" s="19" t="s">
        <v>79</v>
      </c>
      <c r="BK137" s="185">
        <f>ROUND(I137*H137,2)</f>
        <v>0</v>
      </c>
      <c r="BL137" s="19" t="s">
        <v>150</v>
      </c>
      <c r="BM137" s="184" t="s">
        <v>612</v>
      </c>
    </row>
    <row r="138" s="12" customFormat="1" ht="25.92" customHeight="1">
      <c r="A138" s="12"/>
      <c r="B138" s="159"/>
      <c r="C138" s="12"/>
      <c r="D138" s="160" t="s">
        <v>71</v>
      </c>
      <c r="E138" s="161" t="s">
        <v>1370</v>
      </c>
      <c r="F138" s="161" t="s">
        <v>1371</v>
      </c>
      <c r="G138" s="12"/>
      <c r="H138" s="12"/>
      <c r="I138" s="162"/>
      <c r="J138" s="163">
        <f>BK138</f>
        <v>0</v>
      </c>
      <c r="K138" s="12"/>
      <c r="L138" s="159"/>
      <c r="M138" s="164"/>
      <c r="N138" s="165"/>
      <c r="O138" s="165"/>
      <c r="P138" s="166">
        <f>SUM(P139:P147)</f>
        <v>0</v>
      </c>
      <c r="Q138" s="165"/>
      <c r="R138" s="166">
        <f>SUM(R139:R147)</f>
        <v>0</v>
      </c>
      <c r="S138" s="165"/>
      <c r="T138" s="167">
        <f>SUM(T139:T147)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160" t="s">
        <v>79</v>
      </c>
      <c r="AT138" s="168" t="s">
        <v>71</v>
      </c>
      <c r="AU138" s="168" t="s">
        <v>72</v>
      </c>
      <c r="AY138" s="160" t="s">
        <v>143</v>
      </c>
      <c r="BK138" s="169">
        <f>SUM(BK139:BK147)</f>
        <v>0</v>
      </c>
    </row>
    <row r="139" s="2" customFormat="1" ht="16.5" customHeight="1">
      <c r="A139" s="38"/>
      <c r="B139" s="172"/>
      <c r="C139" s="173" t="s">
        <v>393</v>
      </c>
      <c r="D139" s="173" t="s">
        <v>145</v>
      </c>
      <c r="E139" s="174" t="s">
        <v>1372</v>
      </c>
      <c r="F139" s="175" t="s">
        <v>1373</v>
      </c>
      <c r="G139" s="176" t="s">
        <v>286</v>
      </c>
      <c r="H139" s="177">
        <v>20</v>
      </c>
      <c r="I139" s="178"/>
      <c r="J139" s="179">
        <f>ROUND(I139*H139,2)</f>
        <v>0</v>
      </c>
      <c r="K139" s="175" t="s">
        <v>3</v>
      </c>
      <c r="L139" s="39"/>
      <c r="M139" s="180" t="s">
        <v>3</v>
      </c>
      <c r="N139" s="181" t="s">
        <v>43</v>
      </c>
      <c r="O139" s="72"/>
      <c r="P139" s="182">
        <f>O139*H139</f>
        <v>0</v>
      </c>
      <c r="Q139" s="182">
        <v>0</v>
      </c>
      <c r="R139" s="182">
        <f>Q139*H139</f>
        <v>0</v>
      </c>
      <c r="S139" s="182">
        <v>0</v>
      </c>
      <c r="T139" s="183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184" t="s">
        <v>150</v>
      </c>
      <c r="AT139" s="184" t="s">
        <v>145</v>
      </c>
      <c r="AU139" s="184" t="s">
        <v>79</v>
      </c>
      <c r="AY139" s="19" t="s">
        <v>143</v>
      </c>
      <c r="BE139" s="185">
        <f>IF(N139="základní",J139,0)</f>
        <v>0</v>
      </c>
      <c r="BF139" s="185">
        <f>IF(N139="snížená",J139,0)</f>
        <v>0</v>
      </c>
      <c r="BG139" s="185">
        <f>IF(N139="zákl. přenesená",J139,0)</f>
        <v>0</v>
      </c>
      <c r="BH139" s="185">
        <f>IF(N139="sníž. přenesená",J139,0)</f>
        <v>0</v>
      </c>
      <c r="BI139" s="185">
        <f>IF(N139="nulová",J139,0)</f>
        <v>0</v>
      </c>
      <c r="BJ139" s="19" t="s">
        <v>79</v>
      </c>
      <c r="BK139" s="185">
        <f>ROUND(I139*H139,2)</f>
        <v>0</v>
      </c>
      <c r="BL139" s="19" t="s">
        <v>150</v>
      </c>
      <c r="BM139" s="184" t="s">
        <v>621</v>
      </c>
    </row>
    <row r="140" s="2" customFormat="1" ht="21.75" customHeight="1">
      <c r="A140" s="38"/>
      <c r="B140" s="172"/>
      <c r="C140" s="173" t="s">
        <v>398</v>
      </c>
      <c r="D140" s="173" t="s">
        <v>145</v>
      </c>
      <c r="E140" s="174" t="s">
        <v>1374</v>
      </c>
      <c r="F140" s="175" t="s">
        <v>1375</v>
      </c>
      <c r="G140" s="176" t="s">
        <v>286</v>
      </c>
      <c r="H140" s="177">
        <v>10</v>
      </c>
      <c r="I140" s="178"/>
      <c r="J140" s="179">
        <f>ROUND(I140*H140,2)</f>
        <v>0</v>
      </c>
      <c r="K140" s="175" t="s">
        <v>3</v>
      </c>
      <c r="L140" s="39"/>
      <c r="M140" s="180" t="s">
        <v>3</v>
      </c>
      <c r="N140" s="181" t="s">
        <v>43</v>
      </c>
      <c r="O140" s="72"/>
      <c r="P140" s="182">
        <f>O140*H140</f>
        <v>0</v>
      </c>
      <c r="Q140" s="182">
        <v>0</v>
      </c>
      <c r="R140" s="182">
        <f>Q140*H140</f>
        <v>0</v>
      </c>
      <c r="S140" s="182">
        <v>0</v>
      </c>
      <c r="T140" s="183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184" t="s">
        <v>150</v>
      </c>
      <c r="AT140" s="184" t="s">
        <v>145</v>
      </c>
      <c r="AU140" s="184" t="s">
        <v>79</v>
      </c>
      <c r="AY140" s="19" t="s">
        <v>143</v>
      </c>
      <c r="BE140" s="185">
        <f>IF(N140="základní",J140,0)</f>
        <v>0</v>
      </c>
      <c r="BF140" s="185">
        <f>IF(N140="snížená",J140,0)</f>
        <v>0</v>
      </c>
      <c r="BG140" s="185">
        <f>IF(N140="zákl. přenesená",J140,0)</f>
        <v>0</v>
      </c>
      <c r="BH140" s="185">
        <f>IF(N140="sníž. přenesená",J140,0)</f>
        <v>0</v>
      </c>
      <c r="BI140" s="185">
        <f>IF(N140="nulová",J140,0)</f>
        <v>0</v>
      </c>
      <c r="BJ140" s="19" t="s">
        <v>79</v>
      </c>
      <c r="BK140" s="185">
        <f>ROUND(I140*H140,2)</f>
        <v>0</v>
      </c>
      <c r="BL140" s="19" t="s">
        <v>150</v>
      </c>
      <c r="BM140" s="184" t="s">
        <v>629</v>
      </c>
    </row>
    <row r="141" s="2" customFormat="1" ht="21.75" customHeight="1">
      <c r="A141" s="38"/>
      <c r="B141" s="172"/>
      <c r="C141" s="173" t="s">
        <v>403</v>
      </c>
      <c r="D141" s="173" t="s">
        <v>145</v>
      </c>
      <c r="E141" s="174" t="s">
        <v>1376</v>
      </c>
      <c r="F141" s="175" t="s">
        <v>1377</v>
      </c>
      <c r="G141" s="176" t="s">
        <v>286</v>
      </c>
      <c r="H141" s="177">
        <v>15</v>
      </c>
      <c r="I141" s="178"/>
      <c r="J141" s="179">
        <f>ROUND(I141*H141,2)</f>
        <v>0</v>
      </c>
      <c r="K141" s="175" t="s">
        <v>3</v>
      </c>
      <c r="L141" s="39"/>
      <c r="M141" s="180" t="s">
        <v>3</v>
      </c>
      <c r="N141" s="181" t="s">
        <v>43</v>
      </c>
      <c r="O141" s="72"/>
      <c r="P141" s="182">
        <f>O141*H141</f>
        <v>0</v>
      </c>
      <c r="Q141" s="182">
        <v>0</v>
      </c>
      <c r="R141" s="182">
        <f>Q141*H141</f>
        <v>0</v>
      </c>
      <c r="S141" s="182">
        <v>0</v>
      </c>
      <c r="T141" s="183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184" t="s">
        <v>150</v>
      </c>
      <c r="AT141" s="184" t="s">
        <v>145</v>
      </c>
      <c r="AU141" s="184" t="s">
        <v>79</v>
      </c>
      <c r="AY141" s="19" t="s">
        <v>143</v>
      </c>
      <c r="BE141" s="185">
        <f>IF(N141="základní",J141,0)</f>
        <v>0</v>
      </c>
      <c r="BF141" s="185">
        <f>IF(N141="snížená",J141,0)</f>
        <v>0</v>
      </c>
      <c r="BG141" s="185">
        <f>IF(N141="zákl. přenesená",J141,0)</f>
        <v>0</v>
      </c>
      <c r="BH141" s="185">
        <f>IF(N141="sníž. přenesená",J141,0)</f>
        <v>0</v>
      </c>
      <c r="BI141" s="185">
        <f>IF(N141="nulová",J141,0)</f>
        <v>0</v>
      </c>
      <c r="BJ141" s="19" t="s">
        <v>79</v>
      </c>
      <c r="BK141" s="185">
        <f>ROUND(I141*H141,2)</f>
        <v>0</v>
      </c>
      <c r="BL141" s="19" t="s">
        <v>150</v>
      </c>
      <c r="BM141" s="184" t="s">
        <v>640</v>
      </c>
    </row>
    <row r="142" s="2" customFormat="1" ht="16.5" customHeight="1">
      <c r="A142" s="38"/>
      <c r="B142" s="172"/>
      <c r="C142" s="173" t="s">
        <v>408</v>
      </c>
      <c r="D142" s="173" t="s">
        <v>145</v>
      </c>
      <c r="E142" s="174" t="s">
        <v>1378</v>
      </c>
      <c r="F142" s="175" t="s">
        <v>1379</v>
      </c>
      <c r="G142" s="176" t="s">
        <v>286</v>
      </c>
      <c r="H142" s="177">
        <v>25</v>
      </c>
      <c r="I142" s="178"/>
      <c r="J142" s="179">
        <f>ROUND(I142*H142,2)</f>
        <v>0</v>
      </c>
      <c r="K142" s="175" t="s">
        <v>3</v>
      </c>
      <c r="L142" s="39"/>
      <c r="M142" s="180" t="s">
        <v>3</v>
      </c>
      <c r="N142" s="181" t="s">
        <v>43</v>
      </c>
      <c r="O142" s="72"/>
      <c r="P142" s="182">
        <f>O142*H142</f>
        <v>0</v>
      </c>
      <c r="Q142" s="182">
        <v>0</v>
      </c>
      <c r="R142" s="182">
        <f>Q142*H142</f>
        <v>0</v>
      </c>
      <c r="S142" s="182">
        <v>0</v>
      </c>
      <c r="T142" s="183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184" t="s">
        <v>150</v>
      </c>
      <c r="AT142" s="184" t="s">
        <v>145</v>
      </c>
      <c r="AU142" s="184" t="s">
        <v>79</v>
      </c>
      <c r="AY142" s="19" t="s">
        <v>143</v>
      </c>
      <c r="BE142" s="185">
        <f>IF(N142="základní",J142,0)</f>
        <v>0</v>
      </c>
      <c r="BF142" s="185">
        <f>IF(N142="snížená",J142,0)</f>
        <v>0</v>
      </c>
      <c r="BG142" s="185">
        <f>IF(N142="zákl. přenesená",J142,0)</f>
        <v>0</v>
      </c>
      <c r="BH142" s="185">
        <f>IF(N142="sníž. přenesená",J142,0)</f>
        <v>0</v>
      </c>
      <c r="BI142" s="185">
        <f>IF(N142="nulová",J142,0)</f>
        <v>0</v>
      </c>
      <c r="BJ142" s="19" t="s">
        <v>79</v>
      </c>
      <c r="BK142" s="185">
        <f>ROUND(I142*H142,2)</f>
        <v>0</v>
      </c>
      <c r="BL142" s="19" t="s">
        <v>150</v>
      </c>
      <c r="BM142" s="184" t="s">
        <v>650</v>
      </c>
    </row>
    <row r="143" s="2" customFormat="1" ht="16.5" customHeight="1">
      <c r="A143" s="38"/>
      <c r="B143" s="172"/>
      <c r="C143" s="173" t="s">
        <v>413</v>
      </c>
      <c r="D143" s="173" t="s">
        <v>145</v>
      </c>
      <c r="E143" s="174" t="s">
        <v>1380</v>
      </c>
      <c r="F143" s="175" t="s">
        <v>1381</v>
      </c>
      <c r="G143" s="176" t="s">
        <v>1158</v>
      </c>
      <c r="H143" s="177">
        <v>1</v>
      </c>
      <c r="I143" s="178"/>
      <c r="J143" s="179">
        <f>ROUND(I143*H143,2)</f>
        <v>0</v>
      </c>
      <c r="K143" s="175" t="s">
        <v>3</v>
      </c>
      <c r="L143" s="39"/>
      <c r="M143" s="180" t="s">
        <v>3</v>
      </c>
      <c r="N143" s="181" t="s">
        <v>43</v>
      </c>
      <c r="O143" s="72"/>
      <c r="P143" s="182">
        <f>O143*H143</f>
        <v>0</v>
      </c>
      <c r="Q143" s="182">
        <v>0</v>
      </c>
      <c r="R143" s="182">
        <f>Q143*H143</f>
        <v>0</v>
      </c>
      <c r="S143" s="182">
        <v>0</v>
      </c>
      <c r="T143" s="183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184" t="s">
        <v>150</v>
      </c>
      <c r="AT143" s="184" t="s">
        <v>145</v>
      </c>
      <c r="AU143" s="184" t="s">
        <v>79</v>
      </c>
      <c r="AY143" s="19" t="s">
        <v>143</v>
      </c>
      <c r="BE143" s="185">
        <f>IF(N143="základní",J143,0)</f>
        <v>0</v>
      </c>
      <c r="BF143" s="185">
        <f>IF(N143="snížená",J143,0)</f>
        <v>0</v>
      </c>
      <c r="BG143" s="185">
        <f>IF(N143="zákl. přenesená",J143,0)</f>
        <v>0</v>
      </c>
      <c r="BH143" s="185">
        <f>IF(N143="sníž. přenesená",J143,0)</f>
        <v>0</v>
      </c>
      <c r="BI143" s="185">
        <f>IF(N143="nulová",J143,0)</f>
        <v>0</v>
      </c>
      <c r="BJ143" s="19" t="s">
        <v>79</v>
      </c>
      <c r="BK143" s="185">
        <f>ROUND(I143*H143,2)</f>
        <v>0</v>
      </c>
      <c r="BL143" s="19" t="s">
        <v>150</v>
      </c>
      <c r="BM143" s="184" t="s">
        <v>661</v>
      </c>
    </row>
    <row r="144" s="2" customFormat="1" ht="16.5" customHeight="1">
      <c r="A144" s="38"/>
      <c r="B144" s="172"/>
      <c r="C144" s="173" t="s">
        <v>418</v>
      </c>
      <c r="D144" s="173" t="s">
        <v>145</v>
      </c>
      <c r="E144" s="174" t="s">
        <v>1382</v>
      </c>
      <c r="F144" s="175" t="s">
        <v>1383</v>
      </c>
      <c r="G144" s="176" t="s">
        <v>1158</v>
      </c>
      <c r="H144" s="177">
        <v>1</v>
      </c>
      <c r="I144" s="178"/>
      <c r="J144" s="179">
        <f>ROUND(I144*H144,2)</f>
        <v>0</v>
      </c>
      <c r="K144" s="175" t="s">
        <v>3</v>
      </c>
      <c r="L144" s="39"/>
      <c r="M144" s="180" t="s">
        <v>3</v>
      </c>
      <c r="N144" s="181" t="s">
        <v>43</v>
      </c>
      <c r="O144" s="72"/>
      <c r="P144" s="182">
        <f>O144*H144</f>
        <v>0</v>
      </c>
      <c r="Q144" s="182">
        <v>0</v>
      </c>
      <c r="R144" s="182">
        <f>Q144*H144</f>
        <v>0</v>
      </c>
      <c r="S144" s="182">
        <v>0</v>
      </c>
      <c r="T144" s="183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184" t="s">
        <v>150</v>
      </c>
      <c r="AT144" s="184" t="s">
        <v>145</v>
      </c>
      <c r="AU144" s="184" t="s">
        <v>79</v>
      </c>
      <c r="AY144" s="19" t="s">
        <v>143</v>
      </c>
      <c r="BE144" s="185">
        <f>IF(N144="základní",J144,0)</f>
        <v>0</v>
      </c>
      <c r="BF144" s="185">
        <f>IF(N144="snížená",J144,0)</f>
        <v>0</v>
      </c>
      <c r="BG144" s="185">
        <f>IF(N144="zákl. přenesená",J144,0)</f>
        <v>0</v>
      </c>
      <c r="BH144" s="185">
        <f>IF(N144="sníž. přenesená",J144,0)</f>
        <v>0</v>
      </c>
      <c r="BI144" s="185">
        <f>IF(N144="nulová",J144,0)</f>
        <v>0</v>
      </c>
      <c r="BJ144" s="19" t="s">
        <v>79</v>
      </c>
      <c r="BK144" s="185">
        <f>ROUND(I144*H144,2)</f>
        <v>0</v>
      </c>
      <c r="BL144" s="19" t="s">
        <v>150</v>
      </c>
      <c r="BM144" s="184" t="s">
        <v>672</v>
      </c>
    </row>
    <row r="145" s="2" customFormat="1" ht="16.5" customHeight="1">
      <c r="A145" s="38"/>
      <c r="B145" s="172"/>
      <c r="C145" s="173" t="s">
        <v>422</v>
      </c>
      <c r="D145" s="173" t="s">
        <v>145</v>
      </c>
      <c r="E145" s="174" t="s">
        <v>1384</v>
      </c>
      <c r="F145" s="175" t="s">
        <v>1385</v>
      </c>
      <c r="G145" s="176" t="s">
        <v>1158</v>
      </c>
      <c r="H145" s="177">
        <v>1</v>
      </c>
      <c r="I145" s="178"/>
      <c r="J145" s="179">
        <f>ROUND(I145*H145,2)</f>
        <v>0</v>
      </c>
      <c r="K145" s="175" t="s">
        <v>3</v>
      </c>
      <c r="L145" s="39"/>
      <c r="M145" s="180" t="s">
        <v>3</v>
      </c>
      <c r="N145" s="181" t="s">
        <v>43</v>
      </c>
      <c r="O145" s="72"/>
      <c r="P145" s="182">
        <f>O145*H145</f>
        <v>0</v>
      </c>
      <c r="Q145" s="182">
        <v>0</v>
      </c>
      <c r="R145" s="182">
        <f>Q145*H145</f>
        <v>0</v>
      </c>
      <c r="S145" s="182">
        <v>0</v>
      </c>
      <c r="T145" s="183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184" t="s">
        <v>150</v>
      </c>
      <c r="AT145" s="184" t="s">
        <v>145</v>
      </c>
      <c r="AU145" s="184" t="s">
        <v>79</v>
      </c>
      <c r="AY145" s="19" t="s">
        <v>143</v>
      </c>
      <c r="BE145" s="185">
        <f>IF(N145="základní",J145,0)</f>
        <v>0</v>
      </c>
      <c r="BF145" s="185">
        <f>IF(N145="snížená",J145,0)</f>
        <v>0</v>
      </c>
      <c r="BG145" s="185">
        <f>IF(N145="zákl. přenesená",J145,0)</f>
        <v>0</v>
      </c>
      <c r="BH145" s="185">
        <f>IF(N145="sníž. přenesená",J145,0)</f>
        <v>0</v>
      </c>
      <c r="BI145" s="185">
        <f>IF(N145="nulová",J145,0)</f>
        <v>0</v>
      </c>
      <c r="BJ145" s="19" t="s">
        <v>79</v>
      </c>
      <c r="BK145" s="185">
        <f>ROUND(I145*H145,2)</f>
        <v>0</v>
      </c>
      <c r="BL145" s="19" t="s">
        <v>150</v>
      </c>
      <c r="BM145" s="184" t="s">
        <v>681</v>
      </c>
    </row>
    <row r="146" s="2" customFormat="1">
      <c r="A146" s="38"/>
      <c r="B146" s="172"/>
      <c r="C146" s="173" t="s">
        <v>427</v>
      </c>
      <c r="D146" s="173" t="s">
        <v>145</v>
      </c>
      <c r="E146" s="174" t="s">
        <v>1386</v>
      </c>
      <c r="F146" s="175" t="s">
        <v>1387</v>
      </c>
      <c r="G146" s="176" t="s">
        <v>1158</v>
      </c>
      <c r="H146" s="177">
        <v>1</v>
      </c>
      <c r="I146" s="178"/>
      <c r="J146" s="179">
        <f>ROUND(I146*H146,2)</f>
        <v>0</v>
      </c>
      <c r="K146" s="175" t="s">
        <v>3</v>
      </c>
      <c r="L146" s="39"/>
      <c r="M146" s="180" t="s">
        <v>3</v>
      </c>
      <c r="N146" s="181" t="s">
        <v>43</v>
      </c>
      <c r="O146" s="72"/>
      <c r="P146" s="182">
        <f>O146*H146</f>
        <v>0</v>
      </c>
      <c r="Q146" s="182">
        <v>0</v>
      </c>
      <c r="R146" s="182">
        <f>Q146*H146</f>
        <v>0</v>
      </c>
      <c r="S146" s="182">
        <v>0</v>
      </c>
      <c r="T146" s="183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184" t="s">
        <v>150</v>
      </c>
      <c r="AT146" s="184" t="s">
        <v>145</v>
      </c>
      <c r="AU146" s="184" t="s">
        <v>79</v>
      </c>
      <c r="AY146" s="19" t="s">
        <v>143</v>
      </c>
      <c r="BE146" s="185">
        <f>IF(N146="základní",J146,0)</f>
        <v>0</v>
      </c>
      <c r="BF146" s="185">
        <f>IF(N146="snížená",J146,0)</f>
        <v>0</v>
      </c>
      <c r="BG146" s="185">
        <f>IF(N146="zákl. přenesená",J146,0)</f>
        <v>0</v>
      </c>
      <c r="BH146" s="185">
        <f>IF(N146="sníž. přenesená",J146,0)</f>
        <v>0</v>
      </c>
      <c r="BI146" s="185">
        <f>IF(N146="nulová",J146,0)</f>
        <v>0</v>
      </c>
      <c r="BJ146" s="19" t="s">
        <v>79</v>
      </c>
      <c r="BK146" s="185">
        <f>ROUND(I146*H146,2)</f>
        <v>0</v>
      </c>
      <c r="BL146" s="19" t="s">
        <v>150</v>
      </c>
      <c r="BM146" s="184" t="s">
        <v>691</v>
      </c>
    </row>
    <row r="147" s="2" customFormat="1" ht="21.75" customHeight="1">
      <c r="A147" s="38"/>
      <c r="B147" s="172"/>
      <c r="C147" s="173" t="s">
        <v>432</v>
      </c>
      <c r="D147" s="173" t="s">
        <v>145</v>
      </c>
      <c r="E147" s="174" t="s">
        <v>1388</v>
      </c>
      <c r="F147" s="175" t="s">
        <v>1389</v>
      </c>
      <c r="G147" s="176" t="s">
        <v>1158</v>
      </c>
      <c r="H147" s="177">
        <v>1</v>
      </c>
      <c r="I147" s="178"/>
      <c r="J147" s="179">
        <f>ROUND(I147*H147,2)</f>
        <v>0</v>
      </c>
      <c r="K147" s="175" t="s">
        <v>3</v>
      </c>
      <c r="L147" s="39"/>
      <c r="M147" s="180" t="s">
        <v>3</v>
      </c>
      <c r="N147" s="181" t="s">
        <v>43</v>
      </c>
      <c r="O147" s="72"/>
      <c r="P147" s="182">
        <f>O147*H147</f>
        <v>0</v>
      </c>
      <c r="Q147" s="182">
        <v>0</v>
      </c>
      <c r="R147" s="182">
        <f>Q147*H147</f>
        <v>0</v>
      </c>
      <c r="S147" s="182">
        <v>0</v>
      </c>
      <c r="T147" s="183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184" t="s">
        <v>150</v>
      </c>
      <c r="AT147" s="184" t="s">
        <v>145</v>
      </c>
      <c r="AU147" s="184" t="s">
        <v>79</v>
      </c>
      <c r="AY147" s="19" t="s">
        <v>143</v>
      </c>
      <c r="BE147" s="185">
        <f>IF(N147="základní",J147,0)</f>
        <v>0</v>
      </c>
      <c r="BF147" s="185">
        <f>IF(N147="snížená",J147,0)</f>
        <v>0</v>
      </c>
      <c r="BG147" s="185">
        <f>IF(N147="zákl. přenesená",J147,0)</f>
        <v>0</v>
      </c>
      <c r="BH147" s="185">
        <f>IF(N147="sníž. přenesená",J147,0)</f>
        <v>0</v>
      </c>
      <c r="BI147" s="185">
        <f>IF(N147="nulová",J147,0)</f>
        <v>0</v>
      </c>
      <c r="BJ147" s="19" t="s">
        <v>79</v>
      </c>
      <c r="BK147" s="185">
        <f>ROUND(I147*H147,2)</f>
        <v>0</v>
      </c>
      <c r="BL147" s="19" t="s">
        <v>150</v>
      </c>
      <c r="BM147" s="184" t="s">
        <v>705</v>
      </c>
    </row>
    <row r="148" s="12" customFormat="1" ht="25.92" customHeight="1">
      <c r="A148" s="12"/>
      <c r="B148" s="159"/>
      <c r="C148" s="12"/>
      <c r="D148" s="160" t="s">
        <v>71</v>
      </c>
      <c r="E148" s="161" t="s">
        <v>1390</v>
      </c>
      <c r="F148" s="161" t="s">
        <v>1391</v>
      </c>
      <c r="G148" s="12"/>
      <c r="H148" s="12"/>
      <c r="I148" s="162"/>
      <c r="J148" s="163">
        <f>BK148</f>
        <v>0</v>
      </c>
      <c r="K148" s="12"/>
      <c r="L148" s="159"/>
      <c r="M148" s="164"/>
      <c r="N148" s="165"/>
      <c r="O148" s="165"/>
      <c r="P148" s="166">
        <f>SUM(P149:P155)</f>
        <v>0</v>
      </c>
      <c r="Q148" s="165"/>
      <c r="R148" s="166">
        <f>SUM(R149:R155)</f>
        <v>0</v>
      </c>
      <c r="S148" s="165"/>
      <c r="T148" s="167">
        <f>SUM(T149:T155)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160" t="s">
        <v>79</v>
      </c>
      <c r="AT148" s="168" t="s">
        <v>71</v>
      </c>
      <c r="AU148" s="168" t="s">
        <v>72</v>
      </c>
      <c r="AY148" s="160" t="s">
        <v>143</v>
      </c>
      <c r="BK148" s="169">
        <f>SUM(BK149:BK155)</f>
        <v>0</v>
      </c>
    </row>
    <row r="149" s="2" customFormat="1" ht="16.5" customHeight="1">
      <c r="A149" s="38"/>
      <c r="B149" s="172"/>
      <c r="C149" s="173" t="s">
        <v>437</v>
      </c>
      <c r="D149" s="173" t="s">
        <v>145</v>
      </c>
      <c r="E149" s="174" t="s">
        <v>1372</v>
      </c>
      <c r="F149" s="175" t="s">
        <v>1373</v>
      </c>
      <c r="G149" s="176" t="s">
        <v>286</v>
      </c>
      <c r="H149" s="177">
        <v>10</v>
      </c>
      <c r="I149" s="178"/>
      <c r="J149" s="179">
        <f>ROUND(I149*H149,2)</f>
        <v>0</v>
      </c>
      <c r="K149" s="175" t="s">
        <v>3</v>
      </c>
      <c r="L149" s="39"/>
      <c r="M149" s="180" t="s">
        <v>3</v>
      </c>
      <c r="N149" s="181" t="s">
        <v>43</v>
      </c>
      <c r="O149" s="72"/>
      <c r="P149" s="182">
        <f>O149*H149</f>
        <v>0</v>
      </c>
      <c r="Q149" s="182">
        <v>0</v>
      </c>
      <c r="R149" s="182">
        <f>Q149*H149</f>
        <v>0</v>
      </c>
      <c r="S149" s="182">
        <v>0</v>
      </c>
      <c r="T149" s="183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184" t="s">
        <v>150</v>
      </c>
      <c r="AT149" s="184" t="s">
        <v>145</v>
      </c>
      <c r="AU149" s="184" t="s">
        <v>79</v>
      </c>
      <c r="AY149" s="19" t="s">
        <v>143</v>
      </c>
      <c r="BE149" s="185">
        <f>IF(N149="základní",J149,0)</f>
        <v>0</v>
      </c>
      <c r="BF149" s="185">
        <f>IF(N149="snížená",J149,0)</f>
        <v>0</v>
      </c>
      <c r="BG149" s="185">
        <f>IF(N149="zákl. přenesená",J149,0)</f>
        <v>0</v>
      </c>
      <c r="BH149" s="185">
        <f>IF(N149="sníž. přenesená",J149,0)</f>
        <v>0</v>
      </c>
      <c r="BI149" s="185">
        <f>IF(N149="nulová",J149,0)</f>
        <v>0</v>
      </c>
      <c r="BJ149" s="19" t="s">
        <v>79</v>
      </c>
      <c r="BK149" s="185">
        <f>ROUND(I149*H149,2)</f>
        <v>0</v>
      </c>
      <c r="BL149" s="19" t="s">
        <v>150</v>
      </c>
      <c r="BM149" s="184" t="s">
        <v>714</v>
      </c>
    </row>
    <row r="150" s="2" customFormat="1" ht="16.5" customHeight="1">
      <c r="A150" s="38"/>
      <c r="B150" s="172"/>
      <c r="C150" s="173" t="s">
        <v>442</v>
      </c>
      <c r="D150" s="173" t="s">
        <v>145</v>
      </c>
      <c r="E150" s="174" t="s">
        <v>1392</v>
      </c>
      <c r="F150" s="175" t="s">
        <v>1393</v>
      </c>
      <c r="G150" s="176" t="s">
        <v>286</v>
      </c>
      <c r="H150" s="177">
        <v>40</v>
      </c>
      <c r="I150" s="178"/>
      <c r="J150" s="179">
        <f>ROUND(I150*H150,2)</f>
        <v>0</v>
      </c>
      <c r="K150" s="175" t="s">
        <v>3</v>
      </c>
      <c r="L150" s="39"/>
      <c r="M150" s="180" t="s">
        <v>3</v>
      </c>
      <c r="N150" s="181" t="s">
        <v>43</v>
      </c>
      <c r="O150" s="72"/>
      <c r="P150" s="182">
        <f>O150*H150</f>
        <v>0</v>
      </c>
      <c r="Q150" s="182">
        <v>0</v>
      </c>
      <c r="R150" s="182">
        <f>Q150*H150</f>
        <v>0</v>
      </c>
      <c r="S150" s="182">
        <v>0</v>
      </c>
      <c r="T150" s="183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184" t="s">
        <v>150</v>
      </c>
      <c r="AT150" s="184" t="s">
        <v>145</v>
      </c>
      <c r="AU150" s="184" t="s">
        <v>79</v>
      </c>
      <c r="AY150" s="19" t="s">
        <v>143</v>
      </c>
      <c r="BE150" s="185">
        <f>IF(N150="základní",J150,0)</f>
        <v>0</v>
      </c>
      <c r="BF150" s="185">
        <f>IF(N150="snížená",J150,0)</f>
        <v>0</v>
      </c>
      <c r="BG150" s="185">
        <f>IF(N150="zákl. přenesená",J150,0)</f>
        <v>0</v>
      </c>
      <c r="BH150" s="185">
        <f>IF(N150="sníž. přenesená",J150,0)</f>
        <v>0</v>
      </c>
      <c r="BI150" s="185">
        <f>IF(N150="nulová",J150,0)</f>
        <v>0</v>
      </c>
      <c r="BJ150" s="19" t="s">
        <v>79</v>
      </c>
      <c r="BK150" s="185">
        <f>ROUND(I150*H150,2)</f>
        <v>0</v>
      </c>
      <c r="BL150" s="19" t="s">
        <v>150</v>
      </c>
      <c r="BM150" s="184" t="s">
        <v>723</v>
      </c>
    </row>
    <row r="151" s="2" customFormat="1" ht="16.5" customHeight="1">
      <c r="A151" s="38"/>
      <c r="B151" s="172"/>
      <c r="C151" s="173" t="s">
        <v>447</v>
      </c>
      <c r="D151" s="173" t="s">
        <v>145</v>
      </c>
      <c r="E151" s="174" t="s">
        <v>1394</v>
      </c>
      <c r="F151" s="175" t="s">
        <v>1395</v>
      </c>
      <c r="G151" s="176" t="s">
        <v>286</v>
      </c>
      <c r="H151" s="177">
        <v>35</v>
      </c>
      <c r="I151" s="178"/>
      <c r="J151" s="179">
        <f>ROUND(I151*H151,2)</f>
        <v>0</v>
      </c>
      <c r="K151" s="175" t="s">
        <v>3</v>
      </c>
      <c r="L151" s="39"/>
      <c r="M151" s="180" t="s">
        <v>3</v>
      </c>
      <c r="N151" s="181" t="s">
        <v>43</v>
      </c>
      <c r="O151" s="72"/>
      <c r="P151" s="182">
        <f>O151*H151</f>
        <v>0</v>
      </c>
      <c r="Q151" s="182">
        <v>0</v>
      </c>
      <c r="R151" s="182">
        <f>Q151*H151</f>
        <v>0</v>
      </c>
      <c r="S151" s="182">
        <v>0</v>
      </c>
      <c r="T151" s="183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184" t="s">
        <v>150</v>
      </c>
      <c r="AT151" s="184" t="s">
        <v>145</v>
      </c>
      <c r="AU151" s="184" t="s">
        <v>79</v>
      </c>
      <c r="AY151" s="19" t="s">
        <v>143</v>
      </c>
      <c r="BE151" s="185">
        <f>IF(N151="základní",J151,0)</f>
        <v>0</v>
      </c>
      <c r="BF151" s="185">
        <f>IF(N151="snížená",J151,0)</f>
        <v>0</v>
      </c>
      <c r="BG151" s="185">
        <f>IF(N151="zákl. přenesená",J151,0)</f>
        <v>0</v>
      </c>
      <c r="BH151" s="185">
        <f>IF(N151="sníž. přenesená",J151,0)</f>
        <v>0</v>
      </c>
      <c r="BI151" s="185">
        <f>IF(N151="nulová",J151,0)</f>
        <v>0</v>
      </c>
      <c r="BJ151" s="19" t="s">
        <v>79</v>
      </c>
      <c r="BK151" s="185">
        <f>ROUND(I151*H151,2)</f>
        <v>0</v>
      </c>
      <c r="BL151" s="19" t="s">
        <v>150</v>
      </c>
      <c r="BM151" s="184" t="s">
        <v>732</v>
      </c>
    </row>
    <row r="152" s="2" customFormat="1" ht="16.5" customHeight="1">
      <c r="A152" s="38"/>
      <c r="B152" s="172"/>
      <c r="C152" s="173" t="s">
        <v>452</v>
      </c>
      <c r="D152" s="173" t="s">
        <v>145</v>
      </c>
      <c r="E152" s="174" t="s">
        <v>1396</v>
      </c>
      <c r="F152" s="175" t="s">
        <v>1397</v>
      </c>
      <c r="G152" s="176" t="s">
        <v>1158</v>
      </c>
      <c r="H152" s="177">
        <v>1</v>
      </c>
      <c r="I152" s="178"/>
      <c r="J152" s="179">
        <f>ROUND(I152*H152,2)</f>
        <v>0</v>
      </c>
      <c r="K152" s="175" t="s">
        <v>3</v>
      </c>
      <c r="L152" s="39"/>
      <c r="M152" s="180" t="s">
        <v>3</v>
      </c>
      <c r="N152" s="181" t="s">
        <v>43</v>
      </c>
      <c r="O152" s="72"/>
      <c r="P152" s="182">
        <f>O152*H152</f>
        <v>0</v>
      </c>
      <c r="Q152" s="182">
        <v>0</v>
      </c>
      <c r="R152" s="182">
        <f>Q152*H152</f>
        <v>0</v>
      </c>
      <c r="S152" s="182">
        <v>0</v>
      </c>
      <c r="T152" s="183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184" t="s">
        <v>150</v>
      </c>
      <c r="AT152" s="184" t="s">
        <v>145</v>
      </c>
      <c r="AU152" s="184" t="s">
        <v>79</v>
      </c>
      <c r="AY152" s="19" t="s">
        <v>143</v>
      </c>
      <c r="BE152" s="185">
        <f>IF(N152="základní",J152,0)</f>
        <v>0</v>
      </c>
      <c r="BF152" s="185">
        <f>IF(N152="snížená",J152,0)</f>
        <v>0</v>
      </c>
      <c r="BG152" s="185">
        <f>IF(N152="zákl. přenesená",J152,0)</f>
        <v>0</v>
      </c>
      <c r="BH152" s="185">
        <f>IF(N152="sníž. přenesená",J152,0)</f>
        <v>0</v>
      </c>
      <c r="BI152" s="185">
        <f>IF(N152="nulová",J152,0)</f>
        <v>0</v>
      </c>
      <c r="BJ152" s="19" t="s">
        <v>79</v>
      </c>
      <c r="BK152" s="185">
        <f>ROUND(I152*H152,2)</f>
        <v>0</v>
      </c>
      <c r="BL152" s="19" t="s">
        <v>150</v>
      </c>
      <c r="BM152" s="184" t="s">
        <v>740</v>
      </c>
    </row>
    <row r="153" s="2" customFormat="1" ht="16.5" customHeight="1">
      <c r="A153" s="38"/>
      <c r="B153" s="172"/>
      <c r="C153" s="173" t="s">
        <v>457</v>
      </c>
      <c r="D153" s="173" t="s">
        <v>145</v>
      </c>
      <c r="E153" s="174" t="s">
        <v>1398</v>
      </c>
      <c r="F153" s="175" t="s">
        <v>1399</v>
      </c>
      <c r="G153" s="176" t="s">
        <v>1158</v>
      </c>
      <c r="H153" s="177">
        <v>1</v>
      </c>
      <c r="I153" s="178"/>
      <c r="J153" s="179">
        <f>ROUND(I153*H153,2)</f>
        <v>0</v>
      </c>
      <c r="K153" s="175" t="s">
        <v>3</v>
      </c>
      <c r="L153" s="39"/>
      <c r="M153" s="180" t="s">
        <v>3</v>
      </c>
      <c r="N153" s="181" t="s">
        <v>43</v>
      </c>
      <c r="O153" s="72"/>
      <c r="P153" s="182">
        <f>O153*H153</f>
        <v>0</v>
      </c>
      <c r="Q153" s="182">
        <v>0</v>
      </c>
      <c r="R153" s="182">
        <f>Q153*H153</f>
        <v>0</v>
      </c>
      <c r="S153" s="182">
        <v>0</v>
      </c>
      <c r="T153" s="183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184" t="s">
        <v>150</v>
      </c>
      <c r="AT153" s="184" t="s">
        <v>145</v>
      </c>
      <c r="AU153" s="184" t="s">
        <v>79</v>
      </c>
      <c r="AY153" s="19" t="s">
        <v>143</v>
      </c>
      <c r="BE153" s="185">
        <f>IF(N153="základní",J153,0)</f>
        <v>0</v>
      </c>
      <c r="BF153" s="185">
        <f>IF(N153="snížená",J153,0)</f>
        <v>0</v>
      </c>
      <c r="BG153" s="185">
        <f>IF(N153="zákl. přenesená",J153,0)</f>
        <v>0</v>
      </c>
      <c r="BH153" s="185">
        <f>IF(N153="sníž. přenesená",J153,0)</f>
        <v>0</v>
      </c>
      <c r="BI153" s="185">
        <f>IF(N153="nulová",J153,0)</f>
        <v>0</v>
      </c>
      <c r="BJ153" s="19" t="s">
        <v>79</v>
      </c>
      <c r="BK153" s="185">
        <f>ROUND(I153*H153,2)</f>
        <v>0</v>
      </c>
      <c r="BL153" s="19" t="s">
        <v>150</v>
      </c>
      <c r="BM153" s="184" t="s">
        <v>749</v>
      </c>
    </row>
    <row r="154" s="2" customFormat="1" ht="21.75" customHeight="1">
      <c r="A154" s="38"/>
      <c r="B154" s="172"/>
      <c r="C154" s="173" t="s">
        <v>462</v>
      </c>
      <c r="D154" s="173" t="s">
        <v>145</v>
      </c>
      <c r="E154" s="174" t="s">
        <v>1400</v>
      </c>
      <c r="F154" s="175" t="s">
        <v>1401</v>
      </c>
      <c r="G154" s="176" t="s">
        <v>1158</v>
      </c>
      <c r="H154" s="177">
        <v>1</v>
      </c>
      <c r="I154" s="178"/>
      <c r="J154" s="179">
        <f>ROUND(I154*H154,2)</f>
        <v>0</v>
      </c>
      <c r="K154" s="175" t="s">
        <v>3</v>
      </c>
      <c r="L154" s="39"/>
      <c r="M154" s="180" t="s">
        <v>3</v>
      </c>
      <c r="N154" s="181" t="s">
        <v>43</v>
      </c>
      <c r="O154" s="72"/>
      <c r="P154" s="182">
        <f>O154*H154</f>
        <v>0</v>
      </c>
      <c r="Q154" s="182">
        <v>0</v>
      </c>
      <c r="R154" s="182">
        <f>Q154*H154</f>
        <v>0</v>
      </c>
      <c r="S154" s="182">
        <v>0</v>
      </c>
      <c r="T154" s="183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184" t="s">
        <v>150</v>
      </c>
      <c r="AT154" s="184" t="s">
        <v>145</v>
      </c>
      <c r="AU154" s="184" t="s">
        <v>79</v>
      </c>
      <c r="AY154" s="19" t="s">
        <v>143</v>
      </c>
      <c r="BE154" s="185">
        <f>IF(N154="základní",J154,0)</f>
        <v>0</v>
      </c>
      <c r="BF154" s="185">
        <f>IF(N154="snížená",J154,0)</f>
        <v>0</v>
      </c>
      <c r="BG154" s="185">
        <f>IF(N154="zákl. přenesená",J154,0)</f>
        <v>0</v>
      </c>
      <c r="BH154" s="185">
        <f>IF(N154="sníž. přenesená",J154,0)</f>
        <v>0</v>
      </c>
      <c r="BI154" s="185">
        <f>IF(N154="nulová",J154,0)</f>
        <v>0</v>
      </c>
      <c r="BJ154" s="19" t="s">
        <v>79</v>
      </c>
      <c r="BK154" s="185">
        <f>ROUND(I154*H154,2)</f>
        <v>0</v>
      </c>
      <c r="BL154" s="19" t="s">
        <v>150</v>
      </c>
      <c r="BM154" s="184" t="s">
        <v>757</v>
      </c>
    </row>
    <row r="155" s="2" customFormat="1" ht="16.5" customHeight="1">
      <c r="A155" s="38"/>
      <c r="B155" s="172"/>
      <c r="C155" s="173" t="s">
        <v>467</v>
      </c>
      <c r="D155" s="173" t="s">
        <v>145</v>
      </c>
      <c r="E155" s="174" t="s">
        <v>1402</v>
      </c>
      <c r="F155" s="175" t="s">
        <v>1403</v>
      </c>
      <c r="G155" s="176" t="s">
        <v>1158</v>
      </c>
      <c r="H155" s="177">
        <v>1</v>
      </c>
      <c r="I155" s="178"/>
      <c r="J155" s="179">
        <f>ROUND(I155*H155,2)</f>
        <v>0</v>
      </c>
      <c r="K155" s="175" t="s">
        <v>3</v>
      </c>
      <c r="L155" s="39"/>
      <c r="M155" s="180" t="s">
        <v>3</v>
      </c>
      <c r="N155" s="181" t="s">
        <v>43</v>
      </c>
      <c r="O155" s="72"/>
      <c r="P155" s="182">
        <f>O155*H155</f>
        <v>0</v>
      </c>
      <c r="Q155" s="182">
        <v>0</v>
      </c>
      <c r="R155" s="182">
        <f>Q155*H155</f>
        <v>0</v>
      </c>
      <c r="S155" s="182">
        <v>0</v>
      </c>
      <c r="T155" s="183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184" t="s">
        <v>150</v>
      </c>
      <c r="AT155" s="184" t="s">
        <v>145</v>
      </c>
      <c r="AU155" s="184" t="s">
        <v>79</v>
      </c>
      <c r="AY155" s="19" t="s">
        <v>143</v>
      </c>
      <c r="BE155" s="185">
        <f>IF(N155="základní",J155,0)</f>
        <v>0</v>
      </c>
      <c r="BF155" s="185">
        <f>IF(N155="snížená",J155,0)</f>
        <v>0</v>
      </c>
      <c r="BG155" s="185">
        <f>IF(N155="zákl. přenesená",J155,0)</f>
        <v>0</v>
      </c>
      <c r="BH155" s="185">
        <f>IF(N155="sníž. přenesená",J155,0)</f>
        <v>0</v>
      </c>
      <c r="BI155" s="185">
        <f>IF(N155="nulová",J155,0)</f>
        <v>0</v>
      </c>
      <c r="BJ155" s="19" t="s">
        <v>79</v>
      </c>
      <c r="BK155" s="185">
        <f>ROUND(I155*H155,2)</f>
        <v>0</v>
      </c>
      <c r="BL155" s="19" t="s">
        <v>150</v>
      </c>
      <c r="BM155" s="184" t="s">
        <v>767</v>
      </c>
    </row>
    <row r="156" s="12" customFormat="1" ht="25.92" customHeight="1">
      <c r="A156" s="12"/>
      <c r="B156" s="159"/>
      <c r="C156" s="12"/>
      <c r="D156" s="160" t="s">
        <v>71</v>
      </c>
      <c r="E156" s="161" t="s">
        <v>1404</v>
      </c>
      <c r="F156" s="161" t="s">
        <v>1405</v>
      </c>
      <c r="G156" s="12"/>
      <c r="H156" s="12"/>
      <c r="I156" s="162"/>
      <c r="J156" s="163">
        <f>BK156</f>
        <v>0</v>
      </c>
      <c r="K156" s="12"/>
      <c r="L156" s="159"/>
      <c r="M156" s="164"/>
      <c r="N156" s="165"/>
      <c r="O156" s="165"/>
      <c r="P156" s="166">
        <f>SUM(P157:P166)</f>
        <v>0</v>
      </c>
      <c r="Q156" s="165"/>
      <c r="R156" s="166">
        <f>SUM(R157:R166)</f>
        <v>0</v>
      </c>
      <c r="S156" s="165"/>
      <c r="T156" s="167">
        <f>SUM(T157:T166)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160" t="s">
        <v>79</v>
      </c>
      <c r="AT156" s="168" t="s">
        <v>71</v>
      </c>
      <c r="AU156" s="168" t="s">
        <v>72</v>
      </c>
      <c r="AY156" s="160" t="s">
        <v>143</v>
      </c>
      <c r="BK156" s="169">
        <f>SUM(BK157:BK166)</f>
        <v>0</v>
      </c>
    </row>
    <row r="157" s="2" customFormat="1" ht="16.5" customHeight="1">
      <c r="A157" s="38"/>
      <c r="B157" s="172"/>
      <c r="C157" s="173" t="s">
        <v>472</v>
      </c>
      <c r="D157" s="173" t="s">
        <v>145</v>
      </c>
      <c r="E157" s="174" t="s">
        <v>1406</v>
      </c>
      <c r="F157" s="175" t="s">
        <v>1407</v>
      </c>
      <c r="G157" s="176" t="s">
        <v>986</v>
      </c>
      <c r="H157" s="177">
        <v>4</v>
      </c>
      <c r="I157" s="178"/>
      <c r="J157" s="179">
        <f>ROUND(I157*H157,2)</f>
        <v>0</v>
      </c>
      <c r="K157" s="175" t="s">
        <v>3</v>
      </c>
      <c r="L157" s="39"/>
      <c r="M157" s="180" t="s">
        <v>3</v>
      </c>
      <c r="N157" s="181" t="s">
        <v>43</v>
      </c>
      <c r="O157" s="72"/>
      <c r="P157" s="182">
        <f>O157*H157</f>
        <v>0</v>
      </c>
      <c r="Q157" s="182">
        <v>0</v>
      </c>
      <c r="R157" s="182">
        <f>Q157*H157</f>
        <v>0</v>
      </c>
      <c r="S157" s="182">
        <v>0</v>
      </c>
      <c r="T157" s="183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184" t="s">
        <v>150</v>
      </c>
      <c r="AT157" s="184" t="s">
        <v>145</v>
      </c>
      <c r="AU157" s="184" t="s">
        <v>79</v>
      </c>
      <c r="AY157" s="19" t="s">
        <v>143</v>
      </c>
      <c r="BE157" s="185">
        <f>IF(N157="základní",J157,0)</f>
        <v>0</v>
      </c>
      <c r="BF157" s="185">
        <f>IF(N157="snížená",J157,0)</f>
        <v>0</v>
      </c>
      <c r="BG157" s="185">
        <f>IF(N157="zákl. přenesená",J157,0)</f>
        <v>0</v>
      </c>
      <c r="BH157" s="185">
        <f>IF(N157="sníž. přenesená",J157,0)</f>
        <v>0</v>
      </c>
      <c r="BI157" s="185">
        <f>IF(N157="nulová",J157,0)</f>
        <v>0</v>
      </c>
      <c r="BJ157" s="19" t="s">
        <v>79</v>
      </c>
      <c r="BK157" s="185">
        <f>ROUND(I157*H157,2)</f>
        <v>0</v>
      </c>
      <c r="BL157" s="19" t="s">
        <v>150</v>
      </c>
      <c r="BM157" s="184" t="s">
        <v>777</v>
      </c>
    </row>
    <row r="158" s="2" customFormat="1" ht="44.25" customHeight="1">
      <c r="A158" s="38"/>
      <c r="B158" s="172"/>
      <c r="C158" s="173" t="s">
        <v>477</v>
      </c>
      <c r="D158" s="173" t="s">
        <v>145</v>
      </c>
      <c r="E158" s="174" t="s">
        <v>1408</v>
      </c>
      <c r="F158" s="175" t="s">
        <v>1409</v>
      </c>
      <c r="G158" s="176" t="s">
        <v>986</v>
      </c>
      <c r="H158" s="177">
        <v>2</v>
      </c>
      <c r="I158" s="178"/>
      <c r="J158" s="179">
        <f>ROUND(I158*H158,2)</f>
        <v>0</v>
      </c>
      <c r="K158" s="175" t="s">
        <v>3</v>
      </c>
      <c r="L158" s="39"/>
      <c r="M158" s="180" t="s">
        <v>3</v>
      </c>
      <c r="N158" s="181" t="s">
        <v>43</v>
      </c>
      <c r="O158" s="72"/>
      <c r="P158" s="182">
        <f>O158*H158</f>
        <v>0</v>
      </c>
      <c r="Q158" s="182">
        <v>0</v>
      </c>
      <c r="R158" s="182">
        <f>Q158*H158</f>
        <v>0</v>
      </c>
      <c r="S158" s="182">
        <v>0</v>
      </c>
      <c r="T158" s="183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184" t="s">
        <v>150</v>
      </c>
      <c r="AT158" s="184" t="s">
        <v>145</v>
      </c>
      <c r="AU158" s="184" t="s">
        <v>79</v>
      </c>
      <c r="AY158" s="19" t="s">
        <v>143</v>
      </c>
      <c r="BE158" s="185">
        <f>IF(N158="základní",J158,0)</f>
        <v>0</v>
      </c>
      <c r="BF158" s="185">
        <f>IF(N158="snížená",J158,0)</f>
        <v>0</v>
      </c>
      <c r="BG158" s="185">
        <f>IF(N158="zákl. přenesená",J158,0)</f>
        <v>0</v>
      </c>
      <c r="BH158" s="185">
        <f>IF(N158="sníž. přenesená",J158,0)</f>
        <v>0</v>
      </c>
      <c r="BI158" s="185">
        <f>IF(N158="nulová",J158,0)</f>
        <v>0</v>
      </c>
      <c r="BJ158" s="19" t="s">
        <v>79</v>
      </c>
      <c r="BK158" s="185">
        <f>ROUND(I158*H158,2)</f>
        <v>0</v>
      </c>
      <c r="BL158" s="19" t="s">
        <v>150</v>
      </c>
      <c r="BM158" s="184" t="s">
        <v>785</v>
      </c>
    </row>
    <row r="159" s="2" customFormat="1">
      <c r="A159" s="38"/>
      <c r="B159" s="172"/>
      <c r="C159" s="173" t="s">
        <v>481</v>
      </c>
      <c r="D159" s="173" t="s">
        <v>145</v>
      </c>
      <c r="E159" s="174" t="s">
        <v>1410</v>
      </c>
      <c r="F159" s="175" t="s">
        <v>1411</v>
      </c>
      <c r="G159" s="176" t="s">
        <v>986</v>
      </c>
      <c r="H159" s="177">
        <v>10</v>
      </c>
      <c r="I159" s="178"/>
      <c r="J159" s="179">
        <f>ROUND(I159*H159,2)</f>
        <v>0</v>
      </c>
      <c r="K159" s="175" t="s">
        <v>3</v>
      </c>
      <c r="L159" s="39"/>
      <c r="M159" s="180" t="s">
        <v>3</v>
      </c>
      <c r="N159" s="181" t="s">
        <v>43</v>
      </c>
      <c r="O159" s="72"/>
      <c r="P159" s="182">
        <f>O159*H159</f>
        <v>0</v>
      </c>
      <c r="Q159" s="182">
        <v>0</v>
      </c>
      <c r="R159" s="182">
        <f>Q159*H159</f>
        <v>0</v>
      </c>
      <c r="S159" s="182">
        <v>0</v>
      </c>
      <c r="T159" s="183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184" t="s">
        <v>150</v>
      </c>
      <c r="AT159" s="184" t="s">
        <v>145</v>
      </c>
      <c r="AU159" s="184" t="s">
        <v>79</v>
      </c>
      <c r="AY159" s="19" t="s">
        <v>143</v>
      </c>
      <c r="BE159" s="185">
        <f>IF(N159="základní",J159,0)</f>
        <v>0</v>
      </c>
      <c r="BF159" s="185">
        <f>IF(N159="snížená",J159,0)</f>
        <v>0</v>
      </c>
      <c r="BG159" s="185">
        <f>IF(N159="zákl. přenesená",J159,0)</f>
        <v>0</v>
      </c>
      <c r="BH159" s="185">
        <f>IF(N159="sníž. přenesená",J159,0)</f>
        <v>0</v>
      </c>
      <c r="BI159" s="185">
        <f>IF(N159="nulová",J159,0)</f>
        <v>0</v>
      </c>
      <c r="BJ159" s="19" t="s">
        <v>79</v>
      </c>
      <c r="BK159" s="185">
        <f>ROUND(I159*H159,2)</f>
        <v>0</v>
      </c>
      <c r="BL159" s="19" t="s">
        <v>150</v>
      </c>
      <c r="BM159" s="184" t="s">
        <v>795</v>
      </c>
    </row>
    <row r="160" s="2" customFormat="1" ht="33" customHeight="1">
      <c r="A160" s="38"/>
      <c r="B160" s="172"/>
      <c r="C160" s="173" t="s">
        <v>485</v>
      </c>
      <c r="D160" s="173" t="s">
        <v>145</v>
      </c>
      <c r="E160" s="174" t="s">
        <v>1412</v>
      </c>
      <c r="F160" s="175" t="s">
        <v>1413</v>
      </c>
      <c r="G160" s="176" t="s">
        <v>986</v>
      </c>
      <c r="H160" s="177">
        <v>4</v>
      </c>
      <c r="I160" s="178"/>
      <c r="J160" s="179">
        <f>ROUND(I160*H160,2)</f>
        <v>0</v>
      </c>
      <c r="K160" s="175" t="s">
        <v>3</v>
      </c>
      <c r="L160" s="39"/>
      <c r="M160" s="180" t="s">
        <v>3</v>
      </c>
      <c r="N160" s="181" t="s">
        <v>43</v>
      </c>
      <c r="O160" s="72"/>
      <c r="P160" s="182">
        <f>O160*H160</f>
        <v>0</v>
      </c>
      <c r="Q160" s="182">
        <v>0</v>
      </c>
      <c r="R160" s="182">
        <f>Q160*H160</f>
        <v>0</v>
      </c>
      <c r="S160" s="182">
        <v>0</v>
      </c>
      <c r="T160" s="183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184" t="s">
        <v>150</v>
      </c>
      <c r="AT160" s="184" t="s">
        <v>145</v>
      </c>
      <c r="AU160" s="184" t="s">
        <v>79</v>
      </c>
      <c r="AY160" s="19" t="s">
        <v>143</v>
      </c>
      <c r="BE160" s="185">
        <f>IF(N160="základní",J160,0)</f>
        <v>0</v>
      </c>
      <c r="BF160" s="185">
        <f>IF(N160="snížená",J160,0)</f>
        <v>0</v>
      </c>
      <c r="BG160" s="185">
        <f>IF(N160="zákl. přenesená",J160,0)</f>
        <v>0</v>
      </c>
      <c r="BH160" s="185">
        <f>IF(N160="sníž. přenesená",J160,0)</f>
        <v>0</v>
      </c>
      <c r="BI160" s="185">
        <f>IF(N160="nulová",J160,0)</f>
        <v>0</v>
      </c>
      <c r="BJ160" s="19" t="s">
        <v>79</v>
      </c>
      <c r="BK160" s="185">
        <f>ROUND(I160*H160,2)</f>
        <v>0</v>
      </c>
      <c r="BL160" s="19" t="s">
        <v>150</v>
      </c>
      <c r="BM160" s="184" t="s">
        <v>804</v>
      </c>
    </row>
    <row r="161" s="2" customFormat="1" ht="16.5" customHeight="1">
      <c r="A161" s="38"/>
      <c r="B161" s="172"/>
      <c r="C161" s="173" t="s">
        <v>490</v>
      </c>
      <c r="D161" s="173" t="s">
        <v>145</v>
      </c>
      <c r="E161" s="174" t="s">
        <v>1414</v>
      </c>
      <c r="F161" s="175" t="s">
        <v>1415</v>
      </c>
      <c r="G161" s="176" t="s">
        <v>986</v>
      </c>
      <c r="H161" s="177">
        <v>4</v>
      </c>
      <c r="I161" s="178"/>
      <c r="J161" s="179">
        <f>ROUND(I161*H161,2)</f>
        <v>0</v>
      </c>
      <c r="K161" s="175" t="s">
        <v>3</v>
      </c>
      <c r="L161" s="39"/>
      <c r="M161" s="180" t="s">
        <v>3</v>
      </c>
      <c r="N161" s="181" t="s">
        <v>43</v>
      </c>
      <c r="O161" s="72"/>
      <c r="P161" s="182">
        <f>O161*H161</f>
        <v>0</v>
      </c>
      <c r="Q161" s="182">
        <v>0</v>
      </c>
      <c r="R161" s="182">
        <f>Q161*H161</f>
        <v>0</v>
      </c>
      <c r="S161" s="182">
        <v>0</v>
      </c>
      <c r="T161" s="183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184" t="s">
        <v>150</v>
      </c>
      <c r="AT161" s="184" t="s">
        <v>145</v>
      </c>
      <c r="AU161" s="184" t="s">
        <v>79</v>
      </c>
      <c r="AY161" s="19" t="s">
        <v>143</v>
      </c>
      <c r="BE161" s="185">
        <f>IF(N161="základní",J161,0)</f>
        <v>0</v>
      </c>
      <c r="BF161" s="185">
        <f>IF(N161="snížená",J161,0)</f>
        <v>0</v>
      </c>
      <c r="BG161" s="185">
        <f>IF(N161="zákl. přenesená",J161,0)</f>
        <v>0</v>
      </c>
      <c r="BH161" s="185">
        <f>IF(N161="sníž. přenesená",J161,0)</f>
        <v>0</v>
      </c>
      <c r="BI161" s="185">
        <f>IF(N161="nulová",J161,0)</f>
        <v>0</v>
      </c>
      <c r="BJ161" s="19" t="s">
        <v>79</v>
      </c>
      <c r="BK161" s="185">
        <f>ROUND(I161*H161,2)</f>
        <v>0</v>
      </c>
      <c r="BL161" s="19" t="s">
        <v>150</v>
      </c>
      <c r="BM161" s="184" t="s">
        <v>814</v>
      </c>
    </row>
    <row r="162" s="2" customFormat="1" ht="16.5" customHeight="1">
      <c r="A162" s="38"/>
      <c r="B162" s="172"/>
      <c r="C162" s="173" t="s">
        <v>494</v>
      </c>
      <c r="D162" s="173" t="s">
        <v>145</v>
      </c>
      <c r="E162" s="174" t="s">
        <v>1416</v>
      </c>
      <c r="F162" s="175" t="s">
        <v>1417</v>
      </c>
      <c r="G162" s="176" t="s">
        <v>986</v>
      </c>
      <c r="H162" s="177">
        <v>5</v>
      </c>
      <c r="I162" s="178"/>
      <c r="J162" s="179">
        <f>ROUND(I162*H162,2)</f>
        <v>0</v>
      </c>
      <c r="K162" s="175" t="s">
        <v>3</v>
      </c>
      <c r="L162" s="39"/>
      <c r="M162" s="180" t="s">
        <v>3</v>
      </c>
      <c r="N162" s="181" t="s">
        <v>43</v>
      </c>
      <c r="O162" s="72"/>
      <c r="P162" s="182">
        <f>O162*H162</f>
        <v>0</v>
      </c>
      <c r="Q162" s="182">
        <v>0</v>
      </c>
      <c r="R162" s="182">
        <f>Q162*H162</f>
        <v>0</v>
      </c>
      <c r="S162" s="182">
        <v>0</v>
      </c>
      <c r="T162" s="183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184" t="s">
        <v>150</v>
      </c>
      <c r="AT162" s="184" t="s">
        <v>145</v>
      </c>
      <c r="AU162" s="184" t="s">
        <v>79</v>
      </c>
      <c r="AY162" s="19" t="s">
        <v>143</v>
      </c>
      <c r="BE162" s="185">
        <f>IF(N162="základní",J162,0)</f>
        <v>0</v>
      </c>
      <c r="BF162" s="185">
        <f>IF(N162="snížená",J162,0)</f>
        <v>0</v>
      </c>
      <c r="BG162" s="185">
        <f>IF(N162="zákl. přenesená",J162,0)</f>
        <v>0</v>
      </c>
      <c r="BH162" s="185">
        <f>IF(N162="sníž. přenesená",J162,0)</f>
        <v>0</v>
      </c>
      <c r="BI162" s="185">
        <f>IF(N162="nulová",J162,0)</f>
        <v>0</v>
      </c>
      <c r="BJ162" s="19" t="s">
        <v>79</v>
      </c>
      <c r="BK162" s="185">
        <f>ROUND(I162*H162,2)</f>
        <v>0</v>
      </c>
      <c r="BL162" s="19" t="s">
        <v>150</v>
      </c>
      <c r="BM162" s="184" t="s">
        <v>825</v>
      </c>
    </row>
    <row r="163" s="2" customFormat="1" ht="44.25" customHeight="1">
      <c r="A163" s="38"/>
      <c r="B163" s="172"/>
      <c r="C163" s="173" t="s">
        <v>498</v>
      </c>
      <c r="D163" s="173" t="s">
        <v>145</v>
      </c>
      <c r="E163" s="174" t="s">
        <v>1418</v>
      </c>
      <c r="F163" s="175" t="s">
        <v>1419</v>
      </c>
      <c r="G163" s="176" t="s">
        <v>986</v>
      </c>
      <c r="H163" s="177">
        <v>10</v>
      </c>
      <c r="I163" s="178"/>
      <c r="J163" s="179">
        <f>ROUND(I163*H163,2)</f>
        <v>0</v>
      </c>
      <c r="K163" s="175" t="s">
        <v>3</v>
      </c>
      <c r="L163" s="39"/>
      <c r="M163" s="180" t="s">
        <v>3</v>
      </c>
      <c r="N163" s="181" t="s">
        <v>43</v>
      </c>
      <c r="O163" s="72"/>
      <c r="P163" s="182">
        <f>O163*H163</f>
        <v>0</v>
      </c>
      <c r="Q163" s="182">
        <v>0</v>
      </c>
      <c r="R163" s="182">
        <f>Q163*H163</f>
        <v>0</v>
      </c>
      <c r="S163" s="182">
        <v>0</v>
      </c>
      <c r="T163" s="183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184" t="s">
        <v>150</v>
      </c>
      <c r="AT163" s="184" t="s">
        <v>145</v>
      </c>
      <c r="AU163" s="184" t="s">
        <v>79</v>
      </c>
      <c r="AY163" s="19" t="s">
        <v>143</v>
      </c>
      <c r="BE163" s="185">
        <f>IF(N163="základní",J163,0)</f>
        <v>0</v>
      </c>
      <c r="BF163" s="185">
        <f>IF(N163="snížená",J163,0)</f>
        <v>0</v>
      </c>
      <c r="BG163" s="185">
        <f>IF(N163="zákl. přenesená",J163,0)</f>
        <v>0</v>
      </c>
      <c r="BH163" s="185">
        <f>IF(N163="sníž. přenesená",J163,0)</f>
        <v>0</v>
      </c>
      <c r="BI163" s="185">
        <f>IF(N163="nulová",J163,0)</f>
        <v>0</v>
      </c>
      <c r="BJ163" s="19" t="s">
        <v>79</v>
      </c>
      <c r="BK163" s="185">
        <f>ROUND(I163*H163,2)</f>
        <v>0</v>
      </c>
      <c r="BL163" s="19" t="s">
        <v>150</v>
      </c>
      <c r="BM163" s="184" t="s">
        <v>834</v>
      </c>
    </row>
    <row r="164" s="2" customFormat="1" ht="16.5" customHeight="1">
      <c r="A164" s="38"/>
      <c r="B164" s="172"/>
      <c r="C164" s="173" t="s">
        <v>503</v>
      </c>
      <c r="D164" s="173" t="s">
        <v>145</v>
      </c>
      <c r="E164" s="174" t="s">
        <v>1420</v>
      </c>
      <c r="F164" s="175" t="s">
        <v>1421</v>
      </c>
      <c r="G164" s="176" t="s">
        <v>986</v>
      </c>
      <c r="H164" s="177">
        <v>10</v>
      </c>
      <c r="I164" s="178"/>
      <c r="J164" s="179">
        <f>ROUND(I164*H164,2)</f>
        <v>0</v>
      </c>
      <c r="K164" s="175" t="s">
        <v>3</v>
      </c>
      <c r="L164" s="39"/>
      <c r="M164" s="180" t="s">
        <v>3</v>
      </c>
      <c r="N164" s="181" t="s">
        <v>43</v>
      </c>
      <c r="O164" s="72"/>
      <c r="P164" s="182">
        <f>O164*H164</f>
        <v>0</v>
      </c>
      <c r="Q164" s="182">
        <v>0</v>
      </c>
      <c r="R164" s="182">
        <f>Q164*H164</f>
        <v>0</v>
      </c>
      <c r="S164" s="182">
        <v>0</v>
      </c>
      <c r="T164" s="183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184" t="s">
        <v>150</v>
      </c>
      <c r="AT164" s="184" t="s">
        <v>145</v>
      </c>
      <c r="AU164" s="184" t="s">
        <v>79</v>
      </c>
      <c r="AY164" s="19" t="s">
        <v>143</v>
      </c>
      <c r="BE164" s="185">
        <f>IF(N164="základní",J164,0)</f>
        <v>0</v>
      </c>
      <c r="BF164" s="185">
        <f>IF(N164="snížená",J164,0)</f>
        <v>0</v>
      </c>
      <c r="BG164" s="185">
        <f>IF(N164="zákl. přenesená",J164,0)</f>
        <v>0</v>
      </c>
      <c r="BH164" s="185">
        <f>IF(N164="sníž. přenesená",J164,0)</f>
        <v>0</v>
      </c>
      <c r="BI164" s="185">
        <f>IF(N164="nulová",J164,0)</f>
        <v>0</v>
      </c>
      <c r="BJ164" s="19" t="s">
        <v>79</v>
      </c>
      <c r="BK164" s="185">
        <f>ROUND(I164*H164,2)</f>
        <v>0</v>
      </c>
      <c r="BL164" s="19" t="s">
        <v>150</v>
      </c>
      <c r="BM164" s="184" t="s">
        <v>846</v>
      </c>
    </row>
    <row r="165" s="2" customFormat="1">
      <c r="A165" s="38"/>
      <c r="B165" s="172"/>
      <c r="C165" s="173" t="s">
        <v>507</v>
      </c>
      <c r="D165" s="173" t="s">
        <v>145</v>
      </c>
      <c r="E165" s="174" t="s">
        <v>1422</v>
      </c>
      <c r="F165" s="175" t="s">
        <v>1423</v>
      </c>
      <c r="G165" s="176" t="s">
        <v>986</v>
      </c>
      <c r="H165" s="177">
        <v>15</v>
      </c>
      <c r="I165" s="178"/>
      <c r="J165" s="179">
        <f>ROUND(I165*H165,2)</f>
        <v>0</v>
      </c>
      <c r="K165" s="175" t="s">
        <v>3</v>
      </c>
      <c r="L165" s="39"/>
      <c r="M165" s="180" t="s">
        <v>3</v>
      </c>
      <c r="N165" s="181" t="s">
        <v>43</v>
      </c>
      <c r="O165" s="72"/>
      <c r="P165" s="182">
        <f>O165*H165</f>
        <v>0</v>
      </c>
      <c r="Q165" s="182">
        <v>0</v>
      </c>
      <c r="R165" s="182">
        <f>Q165*H165</f>
        <v>0</v>
      </c>
      <c r="S165" s="182">
        <v>0</v>
      </c>
      <c r="T165" s="183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184" t="s">
        <v>150</v>
      </c>
      <c r="AT165" s="184" t="s">
        <v>145</v>
      </c>
      <c r="AU165" s="184" t="s">
        <v>79</v>
      </c>
      <c r="AY165" s="19" t="s">
        <v>143</v>
      </c>
      <c r="BE165" s="185">
        <f>IF(N165="základní",J165,0)</f>
        <v>0</v>
      </c>
      <c r="BF165" s="185">
        <f>IF(N165="snížená",J165,0)</f>
        <v>0</v>
      </c>
      <c r="BG165" s="185">
        <f>IF(N165="zákl. přenesená",J165,0)</f>
        <v>0</v>
      </c>
      <c r="BH165" s="185">
        <f>IF(N165="sníž. přenesená",J165,0)</f>
        <v>0</v>
      </c>
      <c r="BI165" s="185">
        <f>IF(N165="nulová",J165,0)</f>
        <v>0</v>
      </c>
      <c r="BJ165" s="19" t="s">
        <v>79</v>
      </c>
      <c r="BK165" s="185">
        <f>ROUND(I165*H165,2)</f>
        <v>0</v>
      </c>
      <c r="BL165" s="19" t="s">
        <v>150</v>
      </c>
      <c r="BM165" s="184" t="s">
        <v>855</v>
      </c>
    </row>
    <row r="166" s="2" customFormat="1" ht="16.5" customHeight="1">
      <c r="A166" s="38"/>
      <c r="B166" s="172"/>
      <c r="C166" s="173" t="s">
        <v>512</v>
      </c>
      <c r="D166" s="173" t="s">
        <v>145</v>
      </c>
      <c r="E166" s="174" t="s">
        <v>1424</v>
      </c>
      <c r="F166" s="175" t="s">
        <v>1425</v>
      </c>
      <c r="G166" s="176" t="s">
        <v>1426</v>
      </c>
      <c r="H166" s="177">
        <v>1</v>
      </c>
      <c r="I166" s="178"/>
      <c r="J166" s="179">
        <f>ROUND(I166*H166,2)</f>
        <v>0</v>
      </c>
      <c r="K166" s="175" t="s">
        <v>3</v>
      </c>
      <c r="L166" s="39"/>
      <c r="M166" s="224" t="s">
        <v>3</v>
      </c>
      <c r="N166" s="225" t="s">
        <v>43</v>
      </c>
      <c r="O166" s="226"/>
      <c r="P166" s="227">
        <f>O166*H166</f>
        <v>0</v>
      </c>
      <c r="Q166" s="227">
        <v>0</v>
      </c>
      <c r="R166" s="227">
        <f>Q166*H166</f>
        <v>0</v>
      </c>
      <c r="S166" s="227">
        <v>0</v>
      </c>
      <c r="T166" s="228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184" t="s">
        <v>150</v>
      </c>
      <c r="AT166" s="184" t="s">
        <v>145</v>
      </c>
      <c r="AU166" s="184" t="s">
        <v>79</v>
      </c>
      <c r="AY166" s="19" t="s">
        <v>143</v>
      </c>
      <c r="BE166" s="185">
        <f>IF(N166="základní",J166,0)</f>
        <v>0</v>
      </c>
      <c r="BF166" s="185">
        <f>IF(N166="snížená",J166,0)</f>
        <v>0</v>
      </c>
      <c r="BG166" s="185">
        <f>IF(N166="zákl. přenesená",J166,0)</f>
        <v>0</v>
      </c>
      <c r="BH166" s="185">
        <f>IF(N166="sníž. přenesená",J166,0)</f>
        <v>0</v>
      </c>
      <c r="BI166" s="185">
        <f>IF(N166="nulová",J166,0)</f>
        <v>0</v>
      </c>
      <c r="BJ166" s="19" t="s">
        <v>79</v>
      </c>
      <c r="BK166" s="185">
        <f>ROUND(I166*H166,2)</f>
        <v>0</v>
      </c>
      <c r="BL166" s="19" t="s">
        <v>150</v>
      </c>
      <c r="BM166" s="184" t="s">
        <v>1427</v>
      </c>
    </row>
    <row r="167" s="2" customFormat="1" ht="6.96" customHeight="1">
      <c r="A167" s="38"/>
      <c r="B167" s="55"/>
      <c r="C167" s="56"/>
      <c r="D167" s="56"/>
      <c r="E167" s="56"/>
      <c r="F167" s="56"/>
      <c r="G167" s="56"/>
      <c r="H167" s="56"/>
      <c r="I167" s="56"/>
      <c r="J167" s="56"/>
      <c r="K167" s="56"/>
      <c r="L167" s="39"/>
      <c r="M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</row>
  </sheetData>
  <autoFilter ref="C86:K166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8" t="s">
        <v>6</v>
      </c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96</v>
      </c>
    </row>
    <row r="3" s="1" customFormat="1" ht="6.96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2"/>
      <c r="AT3" s="19" t="s">
        <v>81</v>
      </c>
    </row>
    <row r="4" s="1" customFormat="1" ht="24.96" customHeight="1">
      <c r="B4" s="22"/>
      <c r="D4" s="23" t="s">
        <v>97</v>
      </c>
      <c r="L4" s="22"/>
      <c r="M4" s="122" t="s">
        <v>11</v>
      </c>
      <c r="AT4" s="19" t="s">
        <v>4</v>
      </c>
    </row>
    <row r="5" s="1" customFormat="1" ht="6.96" customHeight="1">
      <c r="B5" s="22"/>
      <c r="L5" s="22"/>
    </row>
    <row r="6" s="1" customFormat="1" ht="12" customHeight="1">
      <c r="B6" s="22"/>
      <c r="D6" s="32" t="s">
        <v>17</v>
      </c>
      <c r="L6" s="22"/>
    </row>
    <row r="7" s="1" customFormat="1" ht="16.5" customHeight="1">
      <c r="B7" s="22"/>
      <c r="E7" s="123" t="str">
        <f>'Rekapitulace stavby'!K6</f>
        <v>Stavební úpravy stavby na p.č.st.5 Bežerovice</v>
      </c>
      <c r="F7" s="32"/>
      <c r="G7" s="32"/>
      <c r="H7" s="32"/>
      <c r="L7" s="22"/>
    </row>
    <row r="8" s="2" customFormat="1" ht="12" customHeight="1">
      <c r="A8" s="38"/>
      <c r="B8" s="39"/>
      <c r="C8" s="38"/>
      <c r="D8" s="32" t="s">
        <v>98</v>
      </c>
      <c r="E8" s="38"/>
      <c r="F8" s="38"/>
      <c r="G8" s="38"/>
      <c r="H8" s="38"/>
      <c r="I8" s="38"/>
      <c r="J8" s="38"/>
      <c r="K8" s="38"/>
      <c r="L8" s="12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39"/>
      <c r="C9" s="38"/>
      <c r="D9" s="38"/>
      <c r="E9" s="62" t="s">
        <v>1428</v>
      </c>
      <c r="F9" s="38"/>
      <c r="G9" s="38"/>
      <c r="H9" s="38"/>
      <c r="I9" s="38"/>
      <c r="J9" s="38"/>
      <c r="K9" s="38"/>
      <c r="L9" s="12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39"/>
      <c r="C10" s="38"/>
      <c r="D10" s="38"/>
      <c r="E10" s="38"/>
      <c r="F10" s="38"/>
      <c r="G10" s="38"/>
      <c r="H10" s="38"/>
      <c r="I10" s="38"/>
      <c r="J10" s="38"/>
      <c r="K10" s="38"/>
      <c r="L10" s="12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39"/>
      <c r="C11" s="38"/>
      <c r="D11" s="32" t="s">
        <v>19</v>
      </c>
      <c r="E11" s="38"/>
      <c r="F11" s="27" t="s">
        <v>3</v>
      </c>
      <c r="G11" s="38"/>
      <c r="H11" s="38"/>
      <c r="I11" s="32" t="s">
        <v>21</v>
      </c>
      <c r="J11" s="27" t="s">
        <v>3</v>
      </c>
      <c r="K11" s="38"/>
      <c r="L11" s="12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39"/>
      <c r="C12" s="38"/>
      <c r="D12" s="32" t="s">
        <v>22</v>
      </c>
      <c r="E12" s="38"/>
      <c r="F12" s="27" t="s">
        <v>23</v>
      </c>
      <c r="G12" s="38"/>
      <c r="H12" s="38"/>
      <c r="I12" s="32" t="s">
        <v>24</v>
      </c>
      <c r="J12" s="64" t="str">
        <f>'Rekapitulace stavby'!AN8</f>
        <v>10. 6. 2021</v>
      </c>
      <c r="K12" s="38"/>
      <c r="L12" s="12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39"/>
      <c r="C13" s="38"/>
      <c r="D13" s="38"/>
      <c r="E13" s="38"/>
      <c r="F13" s="38"/>
      <c r="G13" s="38"/>
      <c r="H13" s="38"/>
      <c r="I13" s="38"/>
      <c r="J13" s="38"/>
      <c r="K13" s="38"/>
      <c r="L13" s="12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39"/>
      <c r="C14" s="38"/>
      <c r="D14" s="32" t="s">
        <v>26</v>
      </c>
      <c r="E14" s="38"/>
      <c r="F14" s="38"/>
      <c r="G14" s="38"/>
      <c r="H14" s="38"/>
      <c r="I14" s="32" t="s">
        <v>27</v>
      </c>
      <c r="J14" s="27" t="str">
        <f>IF('Rekapitulace stavby'!AN10="","",'Rekapitulace stavby'!AN10)</f>
        <v/>
      </c>
      <c r="K14" s="38"/>
      <c r="L14" s="12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39"/>
      <c r="C15" s="38"/>
      <c r="D15" s="38"/>
      <c r="E15" s="27" t="str">
        <f>IF('Rekapitulace stavby'!E11="","",'Rekapitulace stavby'!E11)</f>
        <v xml:space="preserve"> </v>
      </c>
      <c r="F15" s="38"/>
      <c r="G15" s="38"/>
      <c r="H15" s="38"/>
      <c r="I15" s="32" t="s">
        <v>29</v>
      </c>
      <c r="J15" s="27" t="str">
        <f>IF('Rekapitulace stavby'!AN11="","",'Rekapitulace stavby'!AN11)</f>
        <v/>
      </c>
      <c r="K15" s="38"/>
      <c r="L15" s="12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39"/>
      <c r="C16" s="38"/>
      <c r="D16" s="38"/>
      <c r="E16" s="38"/>
      <c r="F16" s="38"/>
      <c r="G16" s="38"/>
      <c r="H16" s="38"/>
      <c r="I16" s="38"/>
      <c r="J16" s="38"/>
      <c r="K16" s="38"/>
      <c r="L16" s="12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39"/>
      <c r="C17" s="38"/>
      <c r="D17" s="32" t="s">
        <v>30</v>
      </c>
      <c r="E17" s="38"/>
      <c r="F17" s="38"/>
      <c r="G17" s="38"/>
      <c r="H17" s="38"/>
      <c r="I17" s="32" t="s">
        <v>27</v>
      </c>
      <c r="J17" s="33" t="str">
        <f>'Rekapitulace stavby'!AN13</f>
        <v>Vyplň údaj</v>
      </c>
      <c r="K17" s="38"/>
      <c r="L17" s="12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39"/>
      <c r="C18" s="38"/>
      <c r="D18" s="38"/>
      <c r="E18" s="33" t="str">
        <f>'Rekapitulace stavby'!E14</f>
        <v>Vyplň údaj</v>
      </c>
      <c r="F18" s="27"/>
      <c r="G18" s="27"/>
      <c r="H18" s="27"/>
      <c r="I18" s="32" t="s">
        <v>29</v>
      </c>
      <c r="J18" s="33" t="str">
        <f>'Rekapitulace stavby'!AN14</f>
        <v>Vyplň údaj</v>
      </c>
      <c r="K18" s="38"/>
      <c r="L18" s="12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39"/>
      <c r="C19" s="38"/>
      <c r="D19" s="38"/>
      <c r="E19" s="38"/>
      <c r="F19" s="38"/>
      <c r="G19" s="38"/>
      <c r="H19" s="38"/>
      <c r="I19" s="38"/>
      <c r="J19" s="38"/>
      <c r="K19" s="38"/>
      <c r="L19" s="12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39"/>
      <c r="C20" s="38"/>
      <c r="D20" s="32" t="s">
        <v>32</v>
      </c>
      <c r="E20" s="38"/>
      <c r="F20" s="38"/>
      <c r="G20" s="38"/>
      <c r="H20" s="38"/>
      <c r="I20" s="32" t="s">
        <v>27</v>
      </c>
      <c r="J20" s="27" t="s">
        <v>3</v>
      </c>
      <c r="K20" s="38"/>
      <c r="L20" s="12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39"/>
      <c r="C21" s="38"/>
      <c r="D21" s="38"/>
      <c r="E21" s="27" t="s">
        <v>33</v>
      </c>
      <c r="F21" s="38"/>
      <c r="G21" s="38"/>
      <c r="H21" s="38"/>
      <c r="I21" s="32" t="s">
        <v>29</v>
      </c>
      <c r="J21" s="27" t="s">
        <v>3</v>
      </c>
      <c r="K21" s="38"/>
      <c r="L21" s="12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39"/>
      <c r="C22" s="38"/>
      <c r="D22" s="38"/>
      <c r="E22" s="38"/>
      <c r="F22" s="38"/>
      <c r="G22" s="38"/>
      <c r="H22" s="38"/>
      <c r="I22" s="38"/>
      <c r="J22" s="38"/>
      <c r="K22" s="38"/>
      <c r="L22" s="12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39"/>
      <c r="C23" s="38"/>
      <c r="D23" s="32" t="s">
        <v>35</v>
      </c>
      <c r="E23" s="38"/>
      <c r="F23" s="38"/>
      <c r="G23" s="38"/>
      <c r="H23" s="38"/>
      <c r="I23" s="32" t="s">
        <v>27</v>
      </c>
      <c r="J23" s="27" t="str">
        <f>IF('Rekapitulace stavby'!AN19="","",'Rekapitulace stavby'!AN19)</f>
        <v/>
      </c>
      <c r="K23" s="38"/>
      <c r="L23" s="12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39"/>
      <c r="C24" s="38"/>
      <c r="D24" s="38"/>
      <c r="E24" s="27" t="str">
        <f>IF('Rekapitulace stavby'!E20="","",'Rekapitulace stavby'!E20)</f>
        <v xml:space="preserve"> </v>
      </c>
      <c r="F24" s="38"/>
      <c r="G24" s="38"/>
      <c r="H24" s="38"/>
      <c r="I24" s="32" t="s">
        <v>29</v>
      </c>
      <c r="J24" s="27" t="str">
        <f>IF('Rekapitulace stavby'!AN20="","",'Rekapitulace stavby'!AN20)</f>
        <v/>
      </c>
      <c r="K24" s="38"/>
      <c r="L24" s="12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39"/>
      <c r="C25" s="38"/>
      <c r="D25" s="38"/>
      <c r="E25" s="38"/>
      <c r="F25" s="38"/>
      <c r="G25" s="38"/>
      <c r="H25" s="38"/>
      <c r="I25" s="38"/>
      <c r="J25" s="38"/>
      <c r="K25" s="38"/>
      <c r="L25" s="12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39"/>
      <c r="C26" s="38"/>
      <c r="D26" s="32" t="s">
        <v>36</v>
      </c>
      <c r="E26" s="38"/>
      <c r="F26" s="38"/>
      <c r="G26" s="38"/>
      <c r="H26" s="38"/>
      <c r="I26" s="38"/>
      <c r="J26" s="38"/>
      <c r="K26" s="38"/>
      <c r="L26" s="12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71.25" customHeight="1">
      <c r="A27" s="125"/>
      <c r="B27" s="126"/>
      <c r="C27" s="125"/>
      <c r="D27" s="125"/>
      <c r="E27" s="36" t="s">
        <v>37</v>
      </c>
      <c r="F27" s="36"/>
      <c r="G27" s="36"/>
      <c r="H27" s="36"/>
      <c r="I27" s="125"/>
      <c r="J27" s="125"/>
      <c r="K27" s="125"/>
      <c r="L27" s="127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</row>
    <row r="28" s="2" customFormat="1" ht="6.96" customHeight="1">
      <c r="A28" s="38"/>
      <c r="B28" s="39"/>
      <c r="C28" s="38"/>
      <c r="D28" s="38"/>
      <c r="E28" s="38"/>
      <c r="F28" s="38"/>
      <c r="G28" s="38"/>
      <c r="H28" s="38"/>
      <c r="I28" s="38"/>
      <c r="J28" s="38"/>
      <c r="K28" s="38"/>
      <c r="L28" s="12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39"/>
      <c r="C29" s="38"/>
      <c r="D29" s="84"/>
      <c r="E29" s="84"/>
      <c r="F29" s="84"/>
      <c r="G29" s="84"/>
      <c r="H29" s="84"/>
      <c r="I29" s="84"/>
      <c r="J29" s="84"/>
      <c r="K29" s="84"/>
      <c r="L29" s="12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39"/>
      <c r="C30" s="38"/>
      <c r="D30" s="128" t="s">
        <v>38</v>
      </c>
      <c r="E30" s="38"/>
      <c r="F30" s="38"/>
      <c r="G30" s="38"/>
      <c r="H30" s="38"/>
      <c r="I30" s="38"/>
      <c r="J30" s="90">
        <f>ROUND(J83, 2)</f>
        <v>0</v>
      </c>
      <c r="K30" s="38"/>
      <c r="L30" s="12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39"/>
      <c r="C31" s="38"/>
      <c r="D31" s="84"/>
      <c r="E31" s="84"/>
      <c r="F31" s="84"/>
      <c r="G31" s="84"/>
      <c r="H31" s="84"/>
      <c r="I31" s="84"/>
      <c r="J31" s="84"/>
      <c r="K31" s="84"/>
      <c r="L31" s="12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39"/>
      <c r="C32" s="38"/>
      <c r="D32" s="38"/>
      <c r="E32" s="38"/>
      <c r="F32" s="43" t="s">
        <v>40</v>
      </c>
      <c r="G32" s="38"/>
      <c r="H32" s="38"/>
      <c r="I32" s="43" t="s">
        <v>39</v>
      </c>
      <c r="J32" s="43" t="s">
        <v>41</v>
      </c>
      <c r="K32" s="38"/>
      <c r="L32" s="12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39"/>
      <c r="C33" s="38"/>
      <c r="D33" s="129" t="s">
        <v>42</v>
      </c>
      <c r="E33" s="32" t="s">
        <v>43</v>
      </c>
      <c r="F33" s="130">
        <f>ROUND((SUM(BE83:BE93)),  2)</f>
        <v>0</v>
      </c>
      <c r="G33" s="38"/>
      <c r="H33" s="38"/>
      <c r="I33" s="131">
        <v>0.20999999999999999</v>
      </c>
      <c r="J33" s="130">
        <f>ROUND(((SUM(BE83:BE93))*I33),  2)</f>
        <v>0</v>
      </c>
      <c r="K33" s="38"/>
      <c r="L33" s="12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39"/>
      <c r="C34" s="38"/>
      <c r="D34" s="38"/>
      <c r="E34" s="32" t="s">
        <v>44</v>
      </c>
      <c r="F34" s="130">
        <f>ROUND((SUM(BF83:BF93)),  2)</f>
        <v>0</v>
      </c>
      <c r="G34" s="38"/>
      <c r="H34" s="38"/>
      <c r="I34" s="131">
        <v>0.14999999999999999</v>
      </c>
      <c r="J34" s="130">
        <f>ROUND(((SUM(BF83:BF93))*I34),  2)</f>
        <v>0</v>
      </c>
      <c r="K34" s="38"/>
      <c r="L34" s="12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39"/>
      <c r="C35" s="38"/>
      <c r="D35" s="38"/>
      <c r="E35" s="32" t="s">
        <v>45</v>
      </c>
      <c r="F35" s="130">
        <f>ROUND((SUM(BG83:BG93)),  2)</f>
        <v>0</v>
      </c>
      <c r="G35" s="38"/>
      <c r="H35" s="38"/>
      <c r="I35" s="131">
        <v>0.20999999999999999</v>
      </c>
      <c r="J35" s="130">
        <f>0</f>
        <v>0</v>
      </c>
      <c r="K35" s="38"/>
      <c r="L35" s="12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39"/>
      <c r="C36" s="38"/>
      <c r="D36" s="38"/>
      <c r="E36" s="32" t="s">
        <v>46</v>
      </c>
      <c r="F36" s="130">
        <f>ROUND((SUM(BH83:BH93)),  2)</f>
        <v>0</v>
      </c>
      <c r="G36" s="38"/>
      <c r="H36" s="38"/>
      <c r="I36" s="131">
        <v>0.14999999999999999</v>
      </c>
      <c r="J36" s="130">
        <f>0</f>
        <v>0</v>
      </c>
      <c r="K36" s="38"/>
      <c r="L36" s="12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39"/>
      <c r="C37" s="38"/>
      <c r="D37" s="38"/>
      <c r="E37" s="32" t="s">
        <v>47</v>
      </c>
      <c r="F37" s="130">
        <f>ROUND((SUM(BI83:BI93)),  2)</f>
        <v>0</v>
      </c>
      <c r="G37" s="38"/>
      <c r="H37" s="38"/>
      <c r="I37" s="131">
        <v>0</v>
      </c>
      <c r="J37" s="130">
        <f>0</f>
        <v>0</v>
      </c>
      <c r="K37" s="38"/>
      <c r="L37" s="12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39"/>
      <c r="C38" s="38"/>
      <c r="D38" s="38"/>
      <c r="E38" s="38"/>
      <c r="F38" s="38"/>
      <c r="G38" s="38"/>
      <c r="H38" s="38"/>
      <c r="I38" s="38"/>
      <c r="J38" s="38"/>
      <c r="K38" s="38"/>
      <c r="L38" s="12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39"/>
      <c r="C39" s="132"/>
      <c r="D39" s="133" t="s">
        <v>48</v>
      </c>
      <c r="E39" s="76"/>
      <c r="F39" s="76"/>
      <c r="G39" s="134" t="s">
        <v>49</v>
      </c>
      <c r="H39" s="135" t="s">
        <v>50</v>
      </c>
      <c r="I39" s="76"/>
      <c r="J39" s="136">
        <f>SUM(J30:J37)</f>
        <v>0</v>
      </c>
      <c r="K39" s="137"/>
      <c r="L39" s="12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12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s="2" customFormat="1" ht="6.96" customHeight="1">
      <c r="A44" s="38"/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12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="2" customFormat="1" ht="24.96" customHeight="1">
      <c r="A45" s="38"/>
      <c r="B45" s="39"/>
      <c r="C45" s="23" t="s">
        <v>102</v>
      </c>
      <c r="D45" s="38"/>
      <c r="E45" s="38"/>
      <c r="F45" s="38"/>
      <c r="G45" s="38"/>
      <c r="H45" s="38"/>
      <c r="I45" s="38"/>
      <c r="J45" s="38"/>
      <c r="K45" s="38"/>
      <c r="L45" s="12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="2" customFormat="1" ht="6.96" customHeight="1">
      <c r="A46" s="38"/>
      <c r="B46" s="39"/>
      <c r="C46" s="38"/>
      <c r="D46" s="38"/>
      <c r="E46" s="38"/>
      <c r="F46" s="38"/>
      <c r="G46" s="38"/>
      <c r="H46" s="38"/>
      <c r="I46" s="38"/>
      <c r="J46" s="38"/>
      <c r="K46" s="38"/>
      <c r="L46" s="12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="2" customFormat="1" ht="12" customHeight="1">
      <c r="A47" s="38"/>
      <c r="B47" s="39"/>
      <c r="C47" s="32" t="s">
        <v>17</v>
      </c>
      <c r="D47" s="38"/>
      <c r="E47" s="38"/>
      <c r="F47" s="38"/>
      <c r="G47" s="38"/>
      <c r="H47" s="38"/>
      <c r="I47" s="38"/>
      <c r="J47" s="38"/>
      <c r="K47" s="38"/>
      <c r="L47" s="12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="2" customFormat="1" ht="16.5" customHeight="1">
      <c r="A48" s="38"/>
      <c r="B48" s="39"/>
      <c r="C48" s="38"/>
      <c r="D48" s="38"/>
      <c r="E48" s="123" t="str">
        <f>E7</f>
        <v>Stavební úpravy stavby na p.č.st.5 Bežerovice</v>
      </c>
      <c r="F48" s="32"/>
      <c r="G48" s="32"/>
      <c r="H48" s="32"/>
      <c r="I48" s="38"/>
      <c r="J48" s="38"/>
      <c r="K48" s="38"/>
      <c r="L48" s="12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="2" customFormat="1" ht="12" customHeight="1">
      <c r="A49" s="38"/>
      <c r="B49" s="39"/>
      <c r="C49" s="32" t="s">
        <v>98</v>
      </c>
      <c r="D49" s="38"/>
      <c r="E49" s="38"/>
      <c r="F49" s="38"/>
      <c r="G49" s="38"/>
      <c r="H49" s="38"/>
      <c r="I49" s="38"/>
      <c r="J49" s="38"/>
      <c r="K49" s="38"/>
      <c r="L49" s="12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="2" customFormat="1" ht="16.5" customHeight="1">
      <c r="A50" s="38"/>
      <c r="B50" s="39"/>
      <c r="C50" s="38"/>
      <c r="D50" s="38"/>
      <c r="E50" s="62" t="str">
        <f>E9</f>
        <v>VON - vedlejší a ostatní náklady</v>
      </c>
      <c r="F50" s="38"/>
      <c r="G50" s="38"/>
      <c r="H50" s="38"/>
      <c r="I50" s="38"/>
      <c r="J50" s="38"/>
      <c r="K50" s="38"/>
      <c r="L50" s="12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="2" customFormat="1" ht="6.96" customHeight="1">
      <c r="A51" s="38"/>
      <c r="B51" s="39"/>
      <c r="C51" s="38"/>
      <c r="D51" s="38"/>
      <c r="E51" s="38"/>
      <c r="F51" s="38"/>
      <c r="G51" s="38"/>
      <c r="H51" s="38"/>
      <c r="I51" s="38"/>
      <c r="J51" s="38"/>
      <c r="K51" s="38"/>
      <c r="L51" s="12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="2" customFormat="1" ht="12" customHeight="1">
      <c r="A52" s="38"/>
      <c r="B52" s="39"/>
      <c r="C52" s="32" t="s">
        <v>22</v>
      </c>
      <c r="D52" s="38"/>
      <c r="E52" s="38"/>
      <c r="F52" s="27" t="str">
        <f>F12</f>
        <v>Bežerovice</v>
      </c>
      <c r="G52" s="38"/>
      <c r="H52" s="38"/>
      <c r="I52" s="32" t="s">
        <v>24</v>
      </c>
      <c r="J52" s="64" t="str">
        <f>IF(J12="","",J12)</f>
        <v>10. 6. 2021</v>
      </c>
      <c r="K52" s="38"/>
      <c r="L52" s="12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="2" customFormat="1" ht="6.96" customHeight="1">
      <c r="A53" s="38"/>
      <c r="B53" s="39"/>
      <c r="C53" s="38"/>
      <c r="D53" s="38"/>
      <c r="E53" s="38"/>
      <c r="F53" s="38"/>
      <c r="G53" s="38"/>
      <c r="H53" s="38"/>
      <c r="I53" s="38"/>
      <c r="J53" s="38"/>
      <c r="K53" s="38"/>
      <c r="L53" s="12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="2" customFormat="1" ht="25.65" customHeight="1">
      <c r="A54" s="38"/>
      <c r="B54" s="39"/>
      <c r="C54" s="32" t="s">
        <v>26</v>
      </c>
      <c r="D54" s="38"/>
      <c r="E54" s="38"/>
      <c r="F54" s="27" t="str">
        <f>E15</f>
        <v xml:space="preserve"> </v>
      </c>
      <c r="G54" s="38"/>
      <c r="H54" s="38"/>
      <c r="I54" s="32" t="s">
        <v>32</v>
      </c>
      <c r="J54" s="36" t="str">
        <f>E21</f>
        <v>Ing.Marie Buzková, Kunžak</v>
      </c>
      <c r="K54" s="38"/>
      <c r="L54" s="12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="2" customFormat="1" ht="15.15" customHeight="1">
      <c r="A55" s="38"/>
      <c r="B55" s="39"/>
      <c r="C55" s="32" t="s">
        <v>30</v>
      </c>
      <c r="D55" s="38"/>
      <c r="E55" s="38"/>
      <c r="F55" s="27" t="str">
        <f>IF(E18="","",E18)</f>
        <v>Vyplň údaj</v>
      </c>
      <c r="G55" s="38"/>
      <c r="H55" s="38"/>
      <c r="I55" s="32" t="s">
        <v>35</v>
      </c>
      <c r="J55" s="36" t="str">
        <f>E24</f>
        <v xml:space="preserve"> </v>
      </c>
      <c r="K55" s="38"/>
      <c r="L55" s="12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s="2" customFormat="1" ht="10.32" customHeight="1">
      <c r="A56" s="38"/>
      <c r="B56" s="39"/>
      <c r="C56" s="38"/>
      <c r="D56" s="38"/>
      <c r="E56" s="38"/>
      <c r="F56" s="38"/>
      <c r="G56" s="38"/>
      <c r="H56" s="38"/>
      <c r="I56" s="38"/>
      <c r="J56" s="38"/>
      <c r="K56" s="38"/>
      <c r="L56" s="12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s="2" customFormat="1" ht="29.28" customHeight="1">
      <c r="A57" s="38"/>
      <c r="B57" s="39"/>
      <c r="C57" s="138" t="s">
        <v>103</v>
      </c>
      <c r="D57" s="132"/>
      <c r="E57" s="132"/>
      <c r="F57" s="132"/>
      <c r="G57" s="132"/>
      <c r="H57" s="132"/>
      <c r="I57" s="132"/>
      <c r="J57" s="139" t="s">
        <v>104</v>
      </c>
      <c r="K57" s="132"/>
      <c r="L57" s="12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s="2" customFormat="1" ht="10.32" customHeight="1">
      <c r="A58" s="38"/>
      <c r="B58" s="39"/>
      <c r="C58" s="38"/>
      <c r="D58" s="38"/>
      <c r="E58" s="38"/>
      <c r="F58" s="38"/>
      <c r="G58" s="38"/>
      <c r="H58" s="38"/>
      <c r="I58" s="38"/>
      <c r="J58" s="38"/>
      <c r="K58" s="38"/>
      <c r="L58" s="12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="2" customFormat="1" ht="22.8" customHeight="1">
      <c r="A59" s="38"/>
      <c r="B59" s="39"/>
      <c r="C59" s="140" t="s">
        <v>70</v>
      </c>
      <c r="D59" s="38"/>
      <c r="E59" s="38"/>
      <c r="F59" s="38"/>
      <c r="G59" s="38"/>
      <c r="H59" s="38"/>
      <c r="I59" s="38"/>
      <c r="J59" s="90">
        <f>J83</f>
        <v>0</v>
      </c>
      <c r="K59" s="38"/>
      <c r="L59" s="12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9" t="s">
        <v>105</v>
      </c>
    </row>
    <row r="60" s="9" customFormat="1" ht="24.96" customHeight="1">
      <c r="A60" s="9"/>
      <c r="B60" s="141"/>
      <c r="C60" s="9"/>
      <c r="D60" s="142" t="s">
        <v>1429</v>
      </c>
      <c r="E60" s="143"/>
      <c r="F60" s="143"/>
      <c r="G60" s="143"/>
      <c r="H60" s="143"/>
      <c r="I60" s="143"/>
      <c r="J60" s="144">
        <f>J84</f>
        <v>0</v>
      </c>
      <c r="K60" s="9"/>
      <c r="L60" s="14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="10" customFormat="1" ht="19.92" customHeight="1">
      <c r="A61" s="10"/>
      <c r="B61" s="145"/>
      <c r="C61" s="10"/>
      <c r="D61" s="146" t="s">
        <v>1430</v>
      </c>
      <c r="E61" s="147"/>
      <c r="F61" s="147"/>
      <c r="G61" s="147"/>
      <c r="H61" s="147"/>
      <c r="I61" s="147"/>
      <c r="J61" s="148">
        <f>J85</f>
        <v>0</v>
      </c>
      <c r="K61" s="10"/>
      <c r="L61" s="145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="10" customFormat="1" ht="19.92" customHeight="1">
      <c r="A62" s="10"/>
      <c r="B62" s="145"/>
      <c r="C62" s="10"/>
      <c r="D62" s="146" t="s">
        <v>1431</v>
      </c>
      <c r="E62" s="147"/>
      <c r="F62" s="147"/>
      <c r="G62" s="147"/>
      <c r="H62" s="147"/>
      <c r="I62" s="147"/>
      <c r="J62" s="148">
        <f>J90</f>
        <v>0</v>
      </c>
      <c r="K62" s="10"/>
      <c r="L62" s="145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="10" customFormat="1" ht="19.92" customHeight="1">
      <c r="A63" s="10"/>
      <c r="B63" s="145"/>
      <c r="C63" s="10"/>
      <c r="D63" s="146" t="s">
        <v>1432</v>
      </c>
      <c r="E63" s="147"/>
      <c r="F63" s="147"/>
      <c r="G63" s="147"/>
      <c r="H63" s="147"/>
      <c r="I63" s="147"/>
      <c r="J63" s="148">
        <f>J92</f>
        <v>0</v>
      </c>
      <c r="K63" s="10"/>
      <c r="L63" s="145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="2" customFormat="1" ht="21.84" customHeight="1">
      <c r="A64" s="38"/>
      <c r="B64" s="39"/>
      <c r="C64" s="38"/>
      <c r="D64" s="38"/>
      <c r="E64" s="38"/>
      <c r="F64" s="38"/>
      <c r="G64" s="38"/>
      <c r="H64" s="38"/>
      <c r="I64" s="38"/>
      <c r="J64" s="38"/>
      <c r="K64" s="38"/>
      <c r="L64" s="124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="2" customFormat="1" ht="6.96" customHeight="1">
      <c r="A65" s="38"/>
      <c r="B65" s="55"/>
      <c r="C65" s="56"/>
      <c r="D65" s="56"/>
      <c r="E65" s="56"/>
      <c r="F65" s="56"/>
      <c r="G65" s="56"/>
      <c r="H65" s="56"/>
      <c r="I65" s="56"/>
      <c r="J65" s="56"/>
      <c r="K65" s="56"/>
      <c r="L65" s="124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9" s="2" customFormat="1" ht="6.96" customHeight="1">
      <c r="A69" s="38"/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12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="2" customFormat="1" ht="24.96" customHeight="1">
      <c r="A70" s="38"/>
      <c r="B70" s="39"/>
      <c r="C70" s="23" t="s">
        <v>128</v>
      </c>
      <c r="D70" s="38"/>
      <c r="E70" s="38"/>
      <c r="F70" s="38"/>
      <c r="G70" s="38"/>
      <c r="H70" s="38"/>
      <c r="I70" s="38"/>
      <c r="J70" s="38"/>
      <c r="K70" s="38"/>
      <c r="L70" s="12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6.96" customHeight="1">
      <c r="A71" s="38"/>
      <c r="B71" s="39"/>
      <c r="C71" s="38"/>
      <c r="D71" s="38"/>
      <c r="E71" s="38"/>
      <c r="F71" s="38"/>
      <c r="G71" s="38"/>
      <c r="H71" s="38"/>
      <c r="I71" s="38"/>
      <c r="J71" s="38"/>
      <c r="K71" s="38"/>
      <c r="L71" s="12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12" customHeight="1">
      <c r="A72" s="38"/>
      <c r="B72" s="39"/>
      <c r="C72" s="32" t="s">
        <v>17</v>
      </c>
      <c r="D72" s="38"/>
      <c r="E72" s="38"/>
      <c r="F72" s="38"/>
      <c r="G72" s="38"/>
      <c r="H72" s="38"/>
      <c r="I72" s="38"/>
      <c r="J72" s="38"/>
      <c r="K72" s="38"/>
      <c r="L72" s="12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16.5" customHeight="1">
      <c r="A73" s="38"/>
      <c r="B73" s="39"/>
      <c r="C73" s="38"/>
      <c r="D73" s="38"/>
      <c r="E73" s="123" t="str">
        <f>E7</f>
        <v>Stavební úpravy stavby na p.č.st.5 Bežerovice</v>
      </c>
      <c r="F73" s="32"/>
      <c r="G73" s="32"/>
      <c r="H73" s="32"/>
      <c r="I73" s="38"/>
      <c r="J73" s="38"/>
      <c r="K73" s="38"/>
      <c r="L73" s="12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2" customHeight="1">
      <c r="A74" s="38"/>
      <c r="B74" s="39"/>
      <c r="C74" s="32" t="s">
        <v>98</v>
      </c>
      <c r="D74" s="38"/>
      <c r="E74" s="38"/>
      <c r="F74" s="38"/>
      <c r="G74" s="38"/>
      <c r="H74" s="38"/>
      <c r="I74" s="38"/>
      <c r="J74" s="38"/>
      <c r="K74" s="38"/>
      <c r="L74" s="12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6.5" customHeight="1">
      <c r="A75" s="38"/>
      <c r="B75" s="39"/>
      <c r="C75" s="38"/>
      <c r="D75" s="38"/>
      <c r="E75" s="62" t="str">
        <f>E9</f>
        <v>VON - vedlejší a ostatní náklady</v>
      </c>
      <c r="F75" s="38"/>
      <c r="G75" s="38"/>
      <c r="H75" s="38"/>
      <c r="I75" s="38"/>
      <c r="J75" s="38"/>
      <c r="K75" s="38"/>
      <c r="L75" s="12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6.96" customHeight="1">
      <c r="A76" s="38"/>
      <c r="B76" s="39"/>
      <c r="C76" s="38"/>
      <c r="D76" s="38"/>
      <c r="E76" s="38"/>
      <c r="F76" s="38"/>
      <c r="G76" s="38"/>
      <c r="H76" s="38"/>
      <c r="I76" s="38"/>
      <c r="J76" s="38"/>
      <c r="K76" s="38"/>
      <c r="L76" s="12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2" customHeight="1">
      <c r="A77" s="38"/>
      <c r="B77" s="39"/>
      <c r="C77" s="32" t="s">
        <v>22</v>
      </c>
      <c r="D77" s="38"/>
      <c r="E77" s="38"/>
      <c r="F77" s="27" t="str">
        <f>F12</f>
        <v>Bežerovice</v>
      </c>
      <c r="G77" s="38"/>
      <c r="H77" s="38"/>
      <c r="I77" s="32" t="s">
        <v>24</v>
      </c>
      <c r="J77" s="64" t="str">
        <f>IF(J12="","",J12)</f>
        <v>10. 6. 2021</v>
      </c>
      <c r="K77" s="38"/>
      <c r="L77" s="12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6.96" customHeight="1">
      <c r="A78" s="38"/>
      <c r="B78" s="39"/>
      <c r="C78" s="38"/>
      <c r="D78" s="38"/>
      <c r="E78" s="38"/>
      <c r="F78" s="38"/>
      <c r="G78" s="38"/>
      <c r="H78" s="38"/>
      <c r="I78" s="38"/>
      <c r="J78" s="38"/>
      <c r="K78" s="38"/>
      <c r="L78" s="12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25.65" customHeight="1">
      <c r="A79" s="38"/>
      <c r="B79" s="39"/>
      <c r="C79" s="32" t="s">
        <v>26</v>
      </c>
      <c r="D79" s="38"/>
      <c r="E79" s="38"/>
      <c r="F79" s="27" t="str">
        <f>E15</f>
        <v xml:space="preserve"> </v>
      </c>
      <c r="G79" s="38"/>
      <c r="H79" s="38"/>
      <c r="I79" s="32" t="s">
        <v>32</v>
      </c>
      <c r="J79" s="36" t="str">
        <f>E21</f>
        <v>Ing.Marie Buzková, Kunžak</v>
      </c>
      <c r="K79" s="38"/>
      <c r="L79" s="12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5.15" customHeight="1">
      <c r="A80" s="38"/>
      <c r="B80" s="39"/>
      <c r="C80" s="32" t="s">
        <v>30</v>
      </c>
      <c r="D80" s="38"/>
      <c r="E80" s="38"/>
      <c r="F80" s="27" t="str">
        <f>IF(E18="","",E18)</f>
        <v>Vyplň údaj</v>
      </c>
      <c r="G80" s="38"/>
      <c r="H80" s="38"/>
      <c r="I80" s="32" t="s">
        <v>35</v>
      </c>
      <c r="J80" s="36" t="str">
        <f>E24</f>
        <v xml:space="preserve"> </v>
      </c>
      <c r="K80" s="38"/>
      <c r="L80" s="12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0.32" customHeight="1">
      <c r="A81" s="38"/>
      <c r="B81" s="39"/>
      <c r="C81" s="38"/>
      <c r="D81" s="38"/>
      <c r="E81" s="38"/>
      <c r="F81" s="38"/>
      <c r="G81" s="38"/>
      <c r="H81" s="38"/>
      <c r="I81" s="38"/>
      <c r="J81" s="38"/>
      <c r="K81" s="38"/>
      <c r="L81" s="12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11" customFormat="1" ht="29.28" customHeight="1">
      <c r="A82" s="149"/>
      <c r="B82" s="150"/>
      <c r="C82" s="151" t="s">
        <v>129</v>
      </c>
      <c r="D82" s="152" t="s">
        <v>57</v>
      </c>
      <c r="E82" s="152" t="s">
        <v>53</v>
      </c>
      <c r="F82" s="152" t="s">
        <v>54</v>
      </c>
      <c r="G82" s="152" t="s">
        <v>130</v>
      </c>
      <c r="H82" s="152" t="s">
        <v>131</v>
      </c>
      <c r="I82" s="152" t="s">
        <v>132</v>
      </c>
      <c r="J82" s="152" t="s">
        <v>104</v>
      </c>
      <c r="K82" s="153" t="s">
        <v>133</v>
      </c>
      <c r="L82" s="154"/>
      <c r="M82" s="80" t="s">
        <v>3</v>
      </c>
      <c r="N82" s="81" t="s">
        <v>42</v>
      </c>
      <c r="O82" s="81" t="s">
        <v>134</v>
      </c>
      <c r="P82" s="81" t="s">
        <v>135</v>
      </c>
      <c r="Q82" s="81" t="s">
        <v>136</v>
      </c>
      <c r="R82" s="81" t="s">
        <v>137</v>
      </c>
      <c r="S82" s="81" t="s">
        <v>138</v>
      </c>
      <c r="T82" s="82" t="s">
        <v>139</v>
      </c>
      <c r="U82" s="149"/>
      <c r="V82" s="149"/>
      <c r="W82" s="149"/>
      <c r="X82" s="149"/>
      <c r="Y82" s="149"/>
      <c r="Z82" s="149"/>
      <c r="AA82" s="149"/>
      <c r="AB82" s="149"/>
      <c r="AC82" s="149"/>
      <c r="AD82" s="149"/>
      <c r="AE82" s="149"/>
    </row>
    <row r="83" s="2" customFormat="1" ht="22.8" customHeight="1">
      <c r="A83" s="38"/>
      <c r="B83" s="39"/>
      <c r="C83" s="87" t="s">
        <v>140</v>
      </c>
      <c r="D83" s="38"/>
      <c r="E83" s="38"/>
      <c r="F83" s="38"/>
      <c r="G83" s="38"/>
      <c r="H83" s="38"/>
      <c r="I83" s="38"/>
      <c r="J83" s="155">
        <f>BK83</f>
        <v>0</v>
      </c>
      <c r="K83" s="38"/>
      <c r="L83" s="39"/>
      <c r="M83" s="83"/>
      <c r="N83" s="68"/>
      <c r="O83" s="84"/>
      <c r="P83" s="156">
        <f>P84</f>
        <v>0</v>
      </c>
      <c r="Q83" s="84"/>
      <c r="R83" s="156">
        <f>R84</f>
        <v>0</v>
      </c>
      <c r="S83" s="84"/>
      <c r="T83" s="157">
        <f>T84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9" t="s">
        <v>71</v>
      </c>
      <c r="AU83" s="19" t="s">
        <v>105</v>
      </c>
      <c r="BK83" s="158">
        <f>BK84</f>
        <v>0</v>
      </c>
    </row>
    <row r="84" s="12" customFormat="1" ht="25.92" customHeight="1">
      <c r="A84" s="12"/>
      <c r="B84" s="159"/>
      <c r="C84" s="12"/>
      <c r="D84" s="160" t="s">
        <v>71</v>
      </c>
      <c r="E84" s="161" t="s">
        <v>1433</v>
      </c>
      <c r="F84" s="161" t="s">
        <v>1434</v>
      </c>
      <c r="G84" s="12"/>
      <c r="H84" s="12"/>
      <c r="I84" s="162"/>
      <c r="J84" s="163">
        <f>BK84</f>
        <v>0</v>
      </c>
      <c r="K84" s="12"/>
      <c r="L84" s="159"/>
      <c r="M84" s="164"/>
      <c r="N84" s="165"/>
      <c r="O84" s="165"/>
      <c r="P84" s="166">
        <f>P85+P90+P92</f>
        <v>0</v>
      </c>
      <c r="Q84" s="165"/>
      <c r="R84" s="166">
        <f>R85+R90+R92</f>
        <v>0</v>
      </c>
      <c r="S84" s="165"/>
      <c r="T84" s="167">
        <f>T85+T90+T92</f>
        <v>0</v>
      </c>
      <c r="U84" s="12"/>
      <c r="V84" s="12"/>
      <c r="W84" s="12"/>
      <c r="X84" s="12"/>
      <c r="Y84" s="12"/>
      <c r="Z84" s="12"/>
      <c r="AA84" s="12"/>
      <c r="AB84" s="12"/>
      <c r="AC84" s="12"/>
      <c r="AD84" s="12"/>
      <c r="AE84" s="12"/>
      <c r="AR84" s="160" t="s">
        <v>167</v>
      </c>
      <c r="AT84" s="168" t="s">
        <v>71</v>
      </c>
      <c r="AU84" s="168" t="s">
        <v>72</v>
      </c>
      <c r="AY84" s="160" t="s">
        <v>143</v>
      </c>
      <c r="BK84" s="169">
        <f>BK85+BK90+BK92</f>
        <v>0</v>
      </c>
    </row>
    <row r="85" s="12" customFormat="1" ht="22.8" customHeight="1">
      <c r="A85" s="12"/>
      <c r="B85" s="159"/>
      <c r="C85" s="12"/>
      <c r="D85" s="160" t="s">
        <v>71</v>
      </c>
      <c r="E85" s="170" t="s">
        <v>1435</v>
      </c>
      <c r="F85" s="170" t="s">
        <v>1436</v>
      </c>
      <c r="G85" s="12"/>
      <c r="H85" s="12"/>
      <c r="I85" s="162"/>
      <c r="J85" s="171">
        <f>BK85</f>
        <v>0</v>
      </c>
      <c r="K85" s="12"/>
      <c r="L85" s="159"/>
      <c r="M85" s="164"/>
      <c r="N85" s="165"/>
      <c r="O85" s="165"/>
      <c r="P85" s="166">
        <f>SUM(P86:P89)</f>
        <v>0</v>
      </c>
      <c r="Q85" s="165"/>
      <c r="R85" s="166">
        <f>SUM(R86:R89)</f>
        <v>0</v>
      </c>
      <c r="S85" s="165"/>
      <c r="T85" s="167">
        <f>SUM(T86:T89)</f>
        <v>0</v>
      </c>
      <c r="U85" s="12"/>
      <c r="V85" s="12"/>
      <c r="W85" s="12"/>
      <c r="X85" s="12"/>
      <c r="Y85" s="12"/>
      <c r="Z85" s="12"/>
      <c r="AA85" s="12"/>
      <c r="AB85" s="12"/>
      <c r="AC85" s="12"/>
      <c r="AD85" s="12"/>
      <c r="AE85" s="12"/>
      <c r="AR85" s="160" t="s">
        <v>167</v>
      </c>
      <c r="AT85" s="168" t="s">
        <v>71</v>
      </c>
      <c r="AU85" s="168" t="s">
        <v>79</v>
      </c>
      <c r="AY85" s="160" t="s">
        <v>143</v>
      </c>
      <c r="BK85" s="169">
        <f>SUM(BK86:BK89)</f>
        <v>0</v>
      </c>
    </row>
    <row r="86" s="2" customFormat="1" ht="16.5" customHeight="1">
      <c r="A86" s="38"/>
      <c r="B86" s="172"/>
      <c r="C86" s="173" t="s">
        <v>79</v>
      </c>
      <c r="D86" s="173" t="s">
        <v>145</v>
      </c>
      <c r="E86" s="174" t="s">
        <v>1437</v>
      </c>
      <c r="F86" s="175" t="s">
        <v>1438</v>
      </c>
      <c r="G86" s="176" t="s">
        <v>1439</v>
      </c>
      <c r="H86" s="177">
        <v>1</v>
      </c>
      <c r="I86" s="178"/>
      <c r="J86" s="179">
        <f>ROUND(I86*H86,2)</f>
        <v>0</v>
      </c>
      <c r="K86" s="175" t="s">
        <v>149</v>
      </c>
      <c r="L86" s="39"/>
      <c r="M86" s="180" t="s">
        <v>3</v>
      </c>
      <c r="N86" s="181" t="s">
        <v>43</v>
      </c>
      <c r="O86" s="72"/>
      <c r="P86" s="182">
        <f>O86*H86</f>
        <v>0</v>
      </c>
      <c r="Q86" s="182">
        <v>0</v>
      </c>
      <c r="R86" s="182">
        <f>Q86*H86</f>
        <v>0</v>
      </c>
      <c r="S86" s="182">
        <v>0</v>
      </c>
      <c r="T86" s="183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184" t="s">
        <v>1440</v>
      </c>
      <c r="AT86" s="184" t="s">
        <v>145</v>
      </c>
      <c r="AU86" s="184" t="s">
        <v>81</v>
      </c>
      <c r="AY86" s="19" t="s">
        <v>143</v>
      </c>
      <c r="BE86" s="185">
        <f>IF(N86="základní",J86,0)</f>
        <v>0</v>
      </c>
      <c r="BF86" s="185">
        <f>IF(N86="snížená",J86,0)</f>
        <v>0</v>
      </c>
      <c r="BG86" s="185">
        <f>IF(N86="zákl. přenesená",J86,0)</f>
        <v>0</v>
      </c>
      <c r="BH86" s="185">
        <f>IF(N86="sníž. přenesená",J86,0)</f>
        <v>0</v>
      </c>
      <c r="BI86" s="185">
        <f>IF(N86="nulová",J86,0)</f>
        <v>0</v>
      </c>
      <c r="BJ86" s="19" t="s">
        <v>79</v>
      </c>
      <c r="BK86" s="185">
        <f>ROUND(I86*H86,2)</f>
        <v>0</v>
      </c>
      <c r="BL86" s="19" t="s">
        <v>1440</v>
      </c>
      <c r="BM86" s="184" t="s">
        <v>1441</v>
      </c>
    </row>
    <row r="87" s="2" customFormat="1" ht="16.5" customHeight="1">
      <c r="A87" s="38"/>
      <c r="B87" s="172"/>
      <c r="C87" s="173" t="s">
        <v>81</v>
      </c>
      <c r="D87" s="173" t="s">
        <v>145</v>
      </c>
      <c r="E87" s="174" t="s">
        <v>1442</v>
      </c>
      <c r="F87" s="175" t="s">
        <v>1443</v>
      </c>
      <c r="G87" s="176" t="s">
        <v>1439</v>
      </c>
      <c r="H87" s="177">
        <v>1</v>
      </c>
      <c r="I87" s="178"/>
      <c r="J87" s="179">
        <f>ROUND(I87*H87,2)</f>
        <v>0</v>
      </c>
      <c r="K87" s="175" t="s">
        <v>149</v>
      </c>
      <c r="L87" s="39"/>
      <c r="M87" s="180" t="s">
        <v>3</v>
      </c>
      <c r="N87" s="181" t="s">
        <v>43</v>
      </c>
      <c r="O87" s="72"/>
      <c r="P87" s="182">
        <f>O87*H87</f>
        <v>0</v>
      </c>
      <c r="Q87" s="182">
        <v>0</v>
      </c>
      <c r="R87" s="182">
        <f>Q87*H87</f>
        <v>0</v>
      </c>
      <c r="S87" s="182">
        <v>0</v>
      </c>
      <c r="T87" s="183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184" t="s">
        <v>1440</v>
      </c>
      <c r="AT87" s="184" t="s">
        <v>145</v>
      </c>
      <c r="AU87" s="184" t="s">
        <v>81</v>
      </c>
      <c r="AY87" s="19" t="s">
        <v>143</v>
      </c>
      <c r="BE87" s="185">
        <f>IF(N87="základní",J87,0)</f>
        <v>0</v>
      </c>
      <c r="BF87" s="185">
        <f>IF(N87="snížená",J87,0)</f>
        <v>0</v>
      </c>
      <c r="BG87" s="185">
        <f>IF(N87="zákl. přenesená",J87,0)</f>
        <v>0</v>
      </c>
      <c r="BH87" s="185">
        <f>IF(N87="sníž. přenesená",J87,0)</f>
        <v>0</v>
      </c>
      <c r="BI87" s="185">
        <f>IF(N87="nulová",J87,0)</f>
        <v>0</v>
      </c>
      <c r="BJ87" s="19" t="s">
        <v>79</v>
      </c>
      <c r="BK87" s="185">
        <f>ROUND(I87*H87,2)</f>
        <v>0</v>
      </c>
      <c r="BL87" s="19" t="s">
        <v>1440</v>
      </c>
      <c r="BM87" s="184" t="s">
        <v>1444</v>
      </c>
    </row>
    <row r="88" s="2" customFormat="1">
      <c r="A88" s="38"/>
      <c r="B88" s="172"/>
      <c r="C88" s="173" t="s">
        <v>159</v>
      </c>
      <c r="D88" s="173" t="s">
        <v>145</v>
      </c>
      <c r="E88" s="174" t="s">
        <v>1445</v>
      </c>
      <c r="F88" s="175" t="s">
        <v>1446</v>
      </c>
      <c r="G88" s="176" t="s">
        <v>1439</v>
      </c>
      <c r="H88" s="177">
        <v>1</v>
      </c>
      <c r="I88" s="178"/>
      <c r="J88" s="179">
        <f>ROUND(I88*H88,2)</f>
        <v>0</v>
      </c>
      <c r="K88" s="175" t="s">
        <v>3</v>
      </c>
      <c r="L88" s="39"/>
      <c r="M88" s="180" t="s">
        <v>3</v>
      </c>
      <c r="N88" s="181" t="s">
        <v>43</v>
      </c>
      <c r="O88" s="72"/>
      <c r="P88" s="182">
        <f>O88*H88</f>
        <v>0</v>
      </c>
      <c r="Q88" s="182">
        <v>0</v>
      </c>
      <c r="R88" s="182">
        <f>Q88*H88</f>
        <v>0</v>
      </c>
      <c r="S88" s="182">
        <v>0</v>
      </c>
      <c r="T88" s="183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184" t="s">
        <v>1440</v>
      </c>
      <c r="AT88" s="184" t="s">
        <v>145</v>
      </c>
      <c r="AU88" s="184" t="s">
        <v>81</v>
      </c>
      <c r="AY88" s="19" t="s">
        <v>143</v>
      </c>
      <c r="BE88" s="185">
        <f>IF(N88="základní",J88,0)</f>
        <v>0</v>
      </c>
      <c r="BF88" s="185">
        <f>IF(N88="snížená",J88,0)</f>
        <v>0</v>
      </c>
      <c r="BG88" s="185">
        <f>IF(N88="zákl. přenesená",J88,0)</f>
        <v>0</v>
      </c>
      <c r="BH88" s="185">
        <f>IF(N88="sníž. přenesená",J88,0)</f>
        <v>0</v>
      </c>
      <c r="BI88" s="185">
        <f>IF(N88="nulová",J88,0)</f>
        <v>0</v>
      </c>
      <c r="BJ88" s="19" t="s">
        <v>79</v>
      </c>
      <c r="BK88" s="185">
        <f>ROUND(I88*H88,2)</f>
        <v>0</v>
      </c>
      <c r="BL88" s="19" t="s">
        <v>1440</v>
      </c>
      <c r="BM88" s="184" t="s">
        <v>1447</v>
      </c>
    </row>
    <row r="89" s="2" customFormat="1">
      <c r="A89" s="38"/>
      <c r="B89" s="172"/>
      <c r="C89" s="173" t="s">
        <v>150</v>
      </c>
      <c r="D89" s="173" t="s">
        <v>145</v>
      </c>
      <c r="E89" s="174" t="s">
        <v>1448</v>
      </c>
      <c r="F89" s="175" t="s">
        <v>1449</v>
      </c>
      <c r="G89" s="176" t="s">
        <v>1439</v>
      </c>
      <c r="H89" s="177">
        <v>1</v>
      </c>
      <c r="I89" s="178"/>
      <c r="J89" s="179">
        <f>ROUND(I89*H89,2)</f>
        <v>0</v>
      </c>
      <c r="K89" s="175" t="s">
        <v>3</v>
      </c>
      <c r="L89" s="39"/>
      <c r="M89" s="180" t="s">
        <v>3</v>
      </c>
      <c r="N89" s="181" t="s">
        <v>43</v>
      </c>
      <c r="O89" s="72"/>
      <c r="P89" s="182">
        <f>O89*H89</f>
        <v>0</v>
      </c>
      <c r="Q89" s="182">
        <v>0</v>
      </c>
      <c r="R89" s="182">
        <f>Q89*H89</f>
        <v>0</v>
      </c>
      <c r="S89" s="182">
        <v>0</v>
      </c>
      <c r="T89" s="183">
        <f>S89*H89</f>
        <v>0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R89" s="184" t="s">
        <v>1440</v>
      </c>
      <c r="AT89" s="184" t="s">
        <v>145</v>
      </c>
      <c r="AU89" s="184" t="s">
        <v>81</v>
      </c>
      <c r="AY89" s="19" t="s">
        <v>143</v>
      </c>
      <c r="BE89" s="185">
        <f>IF(N89="základní",J89,0)</f>
        <v>0</v>
      </c>
      <c r="BF89" s="185">
        <f>IF(N89="snížená",J89,0)</f>
        <v>0</v>
      </c>
      <c r="BG89" s="185">
        <f>IF(N89="zákl. přenesená",J89,0)</f>
        <v>0</v>
      </c>
      <c r="BH89" s="185">
        <f>IF(N89="sníž. přenesená",J89,0)</f>
        <v>0</v>
      </c>
      <c r="BI89" s="185">
        <f>IF(N89="nulová",J89,0)</f>
        <v>0</v>
      </c>
      <c r="BJ89" s="19" t="s">
        <v>79</v>
      </c>
      <c r="BK89" s="185">
        <f>ROUND(I89*H89,2)</f>
        <v>0</v>
      </c>
      <c r="BL89" s="19" t="s">
        <v>1440</v>
      </c>
      <c r="BM89" s="184" t="s">
        <v>1450</v>
      </c>
    </row>
    <row r="90" s="12" customFormat="1" ht="22.8" customHeight="1">
      <c r="A90" s="12"/>
      <c r="B90" s="159"/>
      <c r="C90" s="12"/>
      <c r="D90" s="160" t="s">
        <v>71</v>
      </c>
      <c r="E90" s="170" t="s">
        <v>1451</v>
      </c>
      <c r="F90" s="170" t="s">
        <v>1452</v>
      </c>
      <c r="G90" s="12"/>
      <c r="H90" s="12"/>
      <c r="I90" s="162"/>
      <c r="J90" s="171">
        <f>BK90</f>
        <v>0</v>
      </c>
      <c r="K90" s="12"/>
      <c r="L90" s="159"/>
      <c r="M90" s="164"/>
      <c r="N90" s="165"/>
      <c r="O90" s="165"/>
      <c r="P90" s="166">
        <f>P91</f>
        <v>0</v>
      </c>
      <c r="Q90" s="165"/>
      <c r="R90" s="166">
        <f>R91</f>
        <v>0</v>
      </c>
      <c r="S90" s="165"/>
      <c r="T90" s="167">
        <f>T91</f>
        <v>0</v>
      </c>
      <c r="U90" s="12"/>
      <c r="V90" s="12"/>
      <c r="W90" s="12"/>
      <c r="X90" s="12"/>
      <c r="Y90" s="12"/>
      <c r="Z90" s="12"/>
      <c r="AA90" s="12"/>
      <c r="AB90" s="12"/>
      <c r="AC90" s="12"/>
      <c r="AD90" s="12"/>
      <c r="AE90" s="12"/>
      <c r="AR90" s="160" t="s">
        <v>167</v>
      </c>
      <c r="AT90" s="168" t="s">
        <v>71</v>
      </c>
      <c r="AU90" s="168" t="s">
        <v>79</v>
      </c>
      <c r="AY90" s="160" t="s">
        <v>143</v>
      </c>
      <c r="BK90" s="169">
        <f>BK91</f>
        <v>0</v>
      </c>
    </row>
    <row r="91" s="2" customFormat="1" ht="16.5" customHeight="1">
      <c r="A91" s="38"/>
      <c r="B91" s="172"/>
      <c r="C91" s="173" t="s">
        <v>167</v>
      </c>
      <c r="D91" s="173" t="s">
        <v>145</v>
      </c>
      <c r="E91" s="174" t="s">
        <v>1453</v>
      </c>
      <c r="F91" s="175" t="s">
        <v>1452</v>
      </c>
      <c r="G91" s="176" t="s">
        <v>1439</v>
      </c>
      <c r="H91" s="177">
        <v>1</v>
      </c>
      <c r="I91" s="178"/>
      <c r="J91" s="179">
        <f>ROUND(I91*H91,2)</f>
        <v>0</v>
      </c>
      <c r="K91" s="175" t="s">
        <v>149</v>
      </c>
      <c r="L91" s="39"/>
      <c r="M91" s="180" t="s">
        <v>3</v>
      </c>
      <c r="N91" s="181" t="s">
        <v>43</v>
      </c>
      <c r="O91" s="72"/>
      <c r="P91" s="182">
        <f>O91*H91</f>
        <v>0</v>
      </c>
      <c r="Q91" s="182">
        <v>0</v>
      </c>
      <c r="R91" s="182">
        <f>Q91*H91</f>
        <v>0</v>
      </c>
      <c r="S91" s="182">
        <v>0</v>
      </c>
      <c r="T91" s="183">
        <f>S91*H91</f>
        <v>0</v>
      </c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R91" s="184" t="s">
        <v>1440</v>
      </c>
      <c r="AT91" s="184" t="s">
        <v>145</v>
      </c>
      <c r="AU91" s="184" t="s">
        <v>81</v>
      </c>
      <c r="AY91" s="19" t="s">
        <v>143</v>
      </c>
      <c r="BE91" s="185">
        <f>IF(N91="základní",J91,0)</f>
        <v>0</v>
      </c>
      <c r="BF91" s="185">
        <f>IF(N91="snížená",J91,0)</f>
        <v>0</v>
      </c>
      <c r="BG91" s="185">
        <f>IF(N91="zákl. přenesená",J91,0)</f>
        <v>0</v>
      </c>
      <c r="BH91" s="185">
        <f>IF(N91="sníž. přenesená",J91,0)</f>
        <v>0</v>
      </c>
      <c r="BI91" s="185">
        <f>IF(N91="nulová",J91,0)</f>
        <v>0</v>
      </c>
      <c r="BJ91" s="19" t="s">
        <v>79</v>
      </c>
      <c r="BK91" s="185">
        <f>ROUND(I91*H91,2)</f>
        <v>0</v>
      </c>
      <c r="BL91" s="19" t="s">
        <v>1440</v>
      </c>
      <c r="BM91" s="184" t="s">
        <v>1454</v>
      </c>
    </row>
    <row r="92" s="12" customFormat="1" ht="22.8" customHeight="1">
      <c r="A92" s="12"/>
      <c r="B92" s="159"/>
      <c r="C92" s="12"/>
      <c r="D92" s="160" t="s">
        <v>71</v>
      </c>
      <c r="E92" s="170" t="s">
        <v>1455</v>
      </c>
      <c r="F92" s="170" t="s">
        <v>1456</v>
      </c>
      <c r="G92" s="12"/>
      <c r="H92" s="12"/>
      <c r="I92" s="162"/>
      <c r="J92" s="171">
        <f>BK92</f>
        <v>0</v>
      </c>
      <c r="K92" s="12"/>
      <c r="L92" s="159"/>
      <c r="M92" s="164"/>
      <c r="N92" s="165"/>
      <c r="O92" s="165"/>
      <c r="P92" s="166">
        <f>P93</f>
        <v>0</v>
      </c>
      <c r="Q92" s="165"/>
      <c r="R92" s="166">
        <f>R93</f>
        <v>0</v>
      </c>
      <c r="S92" s="165"/>
      <c r="T92" s="167">
        <f>T93</f>
        <v>0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160" t="s">
        <v>167</v>
      </c>
      <c r="AT92" s="168" t="s">
        <v>71</v>
      </c>
      <c r="AU92" s="168" t="s">
        <v>79</v>
      </c>
      <c r="AY92" s="160" t="s">
        <v>143</v>
      </c>
      <c r="BK92" s="169">
        <f>BK93</f>
        <v>0</v>
      </c>
    </row>
    <row r="93" s="2" customFormat="1" ht="55.5" customHeight="1">
      <c r="A93" s="38"/>
      <c r="B93" s="172"/>
      <c r="C93" s="173" t="s">
        <v>171</v>
      </c>
      <c r="D93" s="173" t="s">
        <v>145</v>
      </c>
      <c r="E93" s="174" t="s">
        <v>1457</v>
      </c>
      <c r="F93" s="175" t="s">
        <v>1458</v>
      </c>
      <c r="G93" s="176" t="s">
        <v>1439</v>
      </c>
      <c r="H93" s="177">
        <v>1</v>
      </c>
      <c r="I93" s="178"/>
      <c r="J93" s="179">
        <f>ROUND(I93*H93,2)</f>
        <v>0</v>
      </c>
      <c r="K93" s="175" t="s">
        <v>3</v>
      </c>
      <c r="L93" s="39"/>
      <c r="M93" s="224" t="s">
        <v>3</v>
      </c>
      <c r="N93" s="225" t="s">
        <v>43</v>
      </c>
      <c r="O93" s="226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R93" s="184" t="s">
        <v>1440</v>
      </c>
      <c r="AT93" s="184" t="s">
        <v>145</v>
      </c>
      <c r="AU93" s="184" t="s">
        <v>81</v>
      </c>
      <c r="AY93" s="19" t="s">
        <v>143</v>
      </c>
      <c r="BE93" s="185">
        <f>IF(N93="základní",J93,0)</f>
        <v>0</v>
      </c>
      <c r="BF93" s="185">
        <f>IF(N93="snížená",J93,0)</f>
        <v>0</v>
      </c>
      <c r="BG93" s="185">
        <f>IF(N93="zákl. přenesená",J93,0)</f>
        <v>0</v>
      </c>
      <c r="BH93" s="185">
        <f>IF(N93="sníž. přenesená",J93,0)</f>
        <v>0</v>
      </c>
      <c r="BI93" s="185">
        <f>IF(N93="nulová",J93,0)</f>
        <v>0</v>
      </c>
      <c r="BJ93" s="19" t="s">
        <v>79</v>
      </c>
      <c r="BK93" s="185">
        <f>ROUND(I93*H93,2)</f>
        <v>0</v>
      </c>
      <c r="BL93" s="19" t="s">
        <v>1440</v>
      </c>
      <c r="BM93" s="184" t="s">
        <v>1459</v>
      </c>
    </row>
    <row r="94" s="2" customFormat="1" ht="6.96" customHeight="1">
      <c r="A94" s="38"/>
      <c r="B94" s="55"/>
      <c r="C94" s="56"/>
      <c r="D94" s="56"/>
      <c r="E94" s="56"/>
      <c r="F94" s="56"/>
      <c r="G94" s="56"/>
      <c r="H94" s="56"/>
      <c r="I94" s="56"/>
      <c r="J94" s="56"/>
      <c r="K94" s="56"/>
      <c r="L94" s="39"/>
      <c r="M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</sheetData>
  <autoFilter ref="C82:K93"/>
  <mergeCells count="9">
    <mergeCell ref="E7:H7"/>
    <mergeCell ref="E9:H9"/>
    <mergeCell ref="E18:H18"/>
    <mergeCell ref="E27:H27"/>
    <mergeCell ref="E48:H48"/>
    <mergeCell ref="E50:H50"/>
    <mergeCell ref="E73:H73"/>
    <mergeCell ref="E75:H75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="110" zoomScaleNormal="110" zoomScaleSheetLayoutView="60" zoomScalePageLayoutView="100" workbookViewId="0"/>
  </sheetViews>
  <cols>
    <col min="1" max="1" width="8.332031" style="233" customWidth="1"/>
    <col min="2" max="2" width="1.667969" style="233" customWidth="1"/>
    <col min="3" max="4" width="5" style="233" customWidth="1"/>
    <col min="5" max="5" width="11.66016" style="233" customWidth="1"/>
    <col min="6" max="6" width="9.160156" style="233" customWidth="1"/>
    <col min="7" max="7" width="5" style="233" customWidth="1"/>
    <col min="8" max="8" width="77.83203" style="233" customWidth="1"/>
    <col min="9" max="10" width="20" style="233" customWidth="1"/>
    <col min="11" max="11" width="1.667969" style="233" customWidth="1"/>
  </cols>
  <sheetData>
    <row r="1" s="1" customFormat="1" ht="37.5" customHeight="1"/>
    <row r="2" s="1" customFormat="1" ht="7.5" customHeight="1">
      <c r="B2" s="234"/>
      <c r="C2" s="235"/>
      <c r="D2" s="235"/>
      <c r="E2" s="235"/>
      <c r="F2" s="235"/>
      <c r="G2" s="235"/>
      <c r="H2" s="235"/>
      <c r="I2" s="235"/>
      <c r="J2" s="235"/>
      <c r="K2" s="236"/>
    </row>
    <row r="3" s="16" customFormat="1" ht="45" customHeight="1">
      <c r="B3" s="237"/>
      <c r="C3" s="238" t="s">
        <v>1460</v>
      </c>
      <c r="D3" s="238"/>
      <c r="E3" s="238"/>
      <c r="F3" s="238"/>
      <c r="G3" s="238"/>
      <c r="H3" s="238"/>
      <c r="I3" s="238"/>
      <c r="J3" s="238"/>
      <c r="K3" s="239"/>
    </row>
    <row r="4" s="1" customFormat="1" ht="25.5" customHeight="1">
      <c r="B4" s="240"/>
      <c r="C4" s="241" t="s">
        <v>1461</v>
      </c>
      <c r="D4" s="241"/>
      <c r="E4" s="241"/>
      <c r="F4" s="241"/>
      <c r="G4" s="241"/>
      <c r="H4" s="241"/>
      <c r="I4" s="241"/>
      <c r="J4" s="241"/>
      <c r="K4" s="242"/>
    </row>
    <row r="5" s="1" customFormat="1" ht="5.25" customHeight="1">
      <c r="B5" s="240"/>
      <c r="C5" s="243"/>
      <c r="D5" s="243"/>
      <c r="E5" s="243"/>
      <c r="F5" s="243"/>
      <c r="G5" s="243"/>
      <c r="H5" s="243"/>
      <c r="I5" s="243"/>
      <c r="J5" s="243"/>
      <c r="K5" s="242"/>
    </row>
    <row r="6" s="1" customFormat="1" ht="15" customHeight="1">
      <c r="B6" s="240"/>
      <c r="C6" s="244" t="s">
        <v>1462</v>
      </c>
      <c r="D6" s="244"/>
      <c r="E6" s="244"/>
      <c r="F6" s="244"/>
      <c r="G6" s="244"/>
      <c r="H6" s="244"/>
      <c r="I6" s="244"/>
      <c r="J6" s="244"/>
      <c r="K6" s="242"/>
    </row>
    <row r="7" s="1" customFormat="1" ht="15" customHeight="1">
      <c r="B7" s="245"/>
      <c r="C7" s="244" t="s">
        <v>1463</v>
      </c>
      <c r="D7" s="244"/>
      <c r="E7" s="244"/>
      <c r="F7" s="244"/>
      <c r="G7" s="244"/>
      <c r="H7" s="244"/>
      <c r="I7" s="244"/>
      <c r="J7" s="244"/>
      <c r="K7" s="242"/>
    </row>
    <row r="8" s="1" customFormat="1" ht="12.75" customHeight="1">
      <c r="B8" s="245"/>
      <c r="C8" s="244"/>
      <c r="D8" s="244"/>
      <c r="E8" s="244"/>
      <c r="F8" s="244"/>
      <c r="G8" s="244"/>
      <c r="H8" s="244"/>
      <c r="I8" s="244"/>
      <c r="J8" s="244"/>
      <c r="K8" s="242"/>
    </row>
    <row r="9" s="1" customFormat="1" ht="15" customHeight="1">
      <c r="B9" s="245"/>
      <c r="C9" s="244" t="s">
        <v>1464</v>
      </c>
      <c r="D9" s="244"/>
      <c r="E9" s="244"/>
      <c r="F9" s="244"/>
      <c r="G9" s="244"/>
      <c r="H9" s="244"/>
      <c r="I9" s="244"/>
      <c r="J9" s="244"/>
      <c r="K9" s="242"/>
    </row>
    <row r="10" s="1" customFormat="1" ht="15" customHeight="1">
      <c r="B10" s="245"/>
      <c r="C10" s="244"/>
      <c r="D10" s="244" t="s">
        <v>1465</v>
      </c>
      <c r="E10" s="244"/>
      <c r="F10" s="244"/>
      <c r="G10" s="244"/>
      <c r="H10" s="244"/>
      <c r="I10" s="244"/>
      <c r="J10" s="244"/>
      <c r="K10" s="242"/>
    </row>
    <row r="11" s="1" customFormat="1" ht="15" customHeight="1">
      <c r="B11" s="245"/>
      <c r="C11" s="246"/>
      <c r="D11" s="244" t="s">
        <v>1466</v>
      </c>
      <c r="E11" s="244"/>
      <c r="F11" s="244"/>
      <c r="G11" s="244"/>
      <c r="H11" s="244"/>
      <c r="I11" s="244"/>
      <c r="J11" s="244"/>
      <c r="K11" s="242"/>
    </row>
    <row r="12" s="1" customFormat="1" ht="15" customHeight="1">
      <c r="B12" s="245"/>
      <c r="C12" s="246"/>
      <c r="D12" s="244"/>
      <c r="E12" s="244"/>
      <c r="F12" s="244"/>
      <c r="G12" s="244"/>
      <c r="H12" s="244"/>
      <c r="I12" s="244"/>
      <c r="J12" s="244"/>
      <c r="K12" s="242"/>
    </row>
    <row r="13" s="1" customFormat="1" ht="15" customHeight="1">
      <c r="B13" s="245"/>
      <c r="C13" s="246"/>
      <c r="D13" s="247" t="s">
        <v>1467</v>
      </c>
      <c r="E13" s="244"/>
      <c r="F13" s="244"/>
      <c r="G13" s="244"/>
      <c r="H13" s="244"/>
      <c r="I13" s="244"/>
      <c r="J13" s="244"/>
      <c r="K13" s="242"/>
    </row>
    <row r="14" s="1" customFormat="1" ht="12.75" customHeight="1">
      <c r="B14" s="245"/>
      <c r="C14" s="246"/>
      <c r="D14" s="246"/>
      <c r="E14" s="246"/>
      <c r="F14" s="246"/>
      <c r="G14" s="246"/>
      <c r="H14" s="246"/>
      <c r="I14" s="246"/>
      <c r="J14" s="246"/>
      <c r="K14" s="242"/>
    </row>
    <row r="15" s="1" customFormat="1" ht="15" customHeight="1">
      <c r="B15" s="245"/>
      <c r="C15" s="246"/>
      <c r="D15" s="244" t="s">
        <v>1468</v>
      </c>
      <c r="E15" s="244"/>
      <c r="F15" s="244"/>
      <c r="G15" s="244"/>
      <c r="H15" s="244"/>
      <c r="I15" s="244"/>
      <c r="J15" s="244"/>
      <c r="K15" s="242"/>
    </row>
    <row r="16" s="1" customFormat="1" ht="15" customHeight="1">
      <c r="B16" s="245"/>
      <c r="C16" s="246"/>
      <c r="D16" s="244" t="s">
        <v>1469</v>
      </c>
      <c r="E16" s="244"/>
      <c r="F16" s="244"/>
      <c r="G16" s="244"/>
      <c r="H16" s="244"/>
      <c r="I16" s="244"/>
      <c r="J16" s="244"/>
      <c r="K16" s="242"/>
    </row>
    <row r="17" s="1" customFormat="1" ht="15" customHeight="1">
      <c r="B17" s="245"/>
      <c r="C17" s="246"/>
      <c r="D17" s="244" t="s">
        <v>1470</v>
      </c>
      <c r="E17" s="244"/>
      <c r="F17" s="244"/>
      <c r="G17" s="244"/>
      <c r="H17" s="244"/>
      <c r="I17" s="244"/>
      <c r="J17" s="244"/>
      <c r="K17" s="242"/>
    </row>
    <row r="18" s="1" customFormat="1" ht="15" customHeight="1">
      <c r="B18" s="245"/>
      <c r="C18" s="246"/>
      <c r="D18" s="246"/>
      <c r="E18" s="248" t="s">
        <v>78</v>
      </c>
      <c r="F18" s="244" t="s">
        <v>1471</v>
      </c>
      <c r="G18" s="244"/>
      <c r="H18" s="244"/>
      <c r="I18" s="244"/>
      <c r="J18" s="244"/>
      <c r="K18" s="242"/>
    </row>
    <row r="19" s="1" customFormat="1" ht="15" customHeight="1">
      <c r="B19" s="245"/>
      <c r="C19" s="246"/>
      <c r="D19" s="246"/>
      <c r="E19" s="248" t="s">
        <v>1472</v>
      </c>
      <c r="F19" s="244" t="s">
        <v>1473</v>
      </c>
      <c r="G19" s="244"/>
      <c r="H19" s="244"/>
      <c r="I19" s="244"/>
      <c r="J19" s="244"/>
      <c r="K19" s="242"/>
    </row>
    <row r="20" s="1" customFormat="1" ht="15" customHeight="1">
      <c r="B20" s="245"/>
      <c r="C20" s="246"/>
      <c r="D20" s="246"/>
      <c r="E20" s="248" t="s">
        <v>1474</v>
      </c>
      <c r="F20" s="244" t="s">
        <v>1475</v>
      </c>
      <c r="G20" s="244"/>
      <c r="H20" s="244"/>
      <c r="I20" s="244"/>
      <c r="J20" s="244"/>
      <c r="K20" s="242"/>
    </row>
    <row r="21" s="1" customFormat="1" ht="15" customHeight="1">
      <c r="B21" s="245"/>
      <c r="C21" s="246"/>
      <c r="D21" s="246"/>
      <c r="E21" s="248" t="s">
        <v>94</v>
      </c>
      <c r="F21" s="244" t="s">
        <v>1476</v>
      </c>
      <c r="G21" s="244"/>
      <c r="H21" s="244"/>
      <c r="I21" s="244"/>
      <c r="J21" s="244"/>
      <c r="K21" s="242"/>
    </row>
    <row r="22" s="1" customFormat="1" ht="15" customHeight="1">
      <c r="B22" s="245"/>
      <c r="C22" s="246"/>
      <c r="D22" s="246"/>
      <c r="E22" s="248" t="s">
        <v>1477</v>
      </c>
      <c r="F22" s="244" t="s">
        <v>1478</v>
      </c>
      <c r="G22" s="244"/>
      <c r="H22" s="244"/>
      <c r="I22" s="244"/>
      <c r="J22" s="244"/>
      <c r="K22" s="242"/>
    </row>
    <row r="23" s="1" customFormat="1" ht="15" customHeight="1">
      <c r="B23" s="245"/>
      <c r="C23" s="246"/>
      <c r="D23" s="246"/>
      <c r="E23" s="248" t="s">
        <v>84</v>
      </c>
      <c r="F23" s="244" t="s">
        <v>1479</v>
      </c>
      <c r="G23" s="244"/>
      <c r="H23" s="244"/>
      <c r="I23" s="244"/>
      <c r="J23" s="244"/>
      <c r="K23" s="242"/>
    </row>
    <row r="24" s="1" customFormat="1" ht="12.75" customHeight="1">
      <c r="B24" s="245"/>
      <c r="C24" s="246"/>
      <c r="D24" s="246"/>
      <c r="E24" s="246"/>
      <c r="F24" s="246"/>
      <c r="G24" s="246"/>
      <c r="H24" s="246"/>
      <c r="I24" s="246"/>
      <c r="J24" s="246"/>
      <c r="K24" s="242"/>
    </row>
    <row r="25" s="1" customFormat="1" ht="15" customHeight="1">
      <c r="B25" s="245"/>
      <c r="C25" s="244" t="s">
        <v>1480</v>
      </c>
      <c r="D25" s="244"/>
      <c r="E25" s="244"/>
      <c r="F25" s="244"/>
      <c r="G25" s="244"/>
      <c r="H25" s="244"/>
      <c r="I25" s="244"/>
      <c r="J25" s="244"/>
      <c r="K25" s="242"/>
    </row>
    <row r="26" s="1" customFormat="1" ht="15" customHeight="1">
      <c r="B26" s="245"/>
      <c r="C26" s="244" t="s">
        <v>1481</v>
      </c>
      <c r="D26" s="244"/>
      <c r="E26" s="244"/>
      <c r="F26" s="244"/>
      <c r="G26" s="244"/>
      <c r="H26" s="244"/>
      <c r="I26" s="244"/>
      <c r="J26" s="244"/>
      <c r="K26" s="242"/>
    </row>
    <row r="27" s="1" customFormat="1" ht="15" customHeight="1">
      <c r="B27" s="245"/>
      <c r="C27" s="244"/>
      <c r="D27" s="244" t="s">
        <v>1482</v>
      </c>
      <c r="E27" s="244"/>
      <c r="F27" s="244"/>
      <c r="G27" s="244"/>
      <c r="H27" s="244"/>
      <c r="I27" s="244"/>
      <c r="J27" s="244"/>
      <c r="K27" s="242"/>
    </row>
    <row r="28" s="1" customFormat="1" ht="15" customHeight="1">
      <c r="B28" s="245"/>
      <c r="C28" s="246"/>
      <c r="D28" s="244" t="s">
        <v>1483</v>
      </c>
      <c r="E28" s="244"/>
      <c r="F28" s="244"/>
      <c r="G28" s="244"/>
      <c r="H28" s="244"/>
      <c r="I28" s="244"/>
      <c r="J28" s="244"/>
      <c r="K28" s="242"/>
    </row>
    <row r="29" s="1" customFormat="1" ht="12.75" customHeight="1">
      <c r="B29" s="245"/>
      <c r="C29" s="246"/>
      <c r="D29" s="246"/>
      <c r="E29" s="246"/>
      <c r="F29" s="246"/>
      <c r="G29" s="246"/>
      <c r="H29" s="246"/>
      <c r="I29" s="246"/>
      <c r="J29" s="246"/>
      <c r="K29" s="242"/>
    </row>
    <row r="30" s="1" customFormat="1" ht="15" customHeight="1">
      <c r="B30" s="245"/>
      <c r="C30" s="246"/>
      <c r="D30" s="244" t="s">
        <v>1484</v>
      </c>
      <c r="E30" s="244"/>
      <c r="F30" s="244"/>
      <c r="G30" s="244"/>
      <c r="H30" s="244"/>
      <c r="I30" s="244"/>
      <c r="J30" s="244"/>
      <c r="K30" s="242"/>
    </row>
    <row r="31" s="1" customFormat="1" ht="15" customHeight="1">
      <c r="B31" s="245"/>
      <c r="C31" s="246"/>
      <c r="D31" s="244" t="s">
        <v>1485</v>
      </c>
      <c r="E31" s="244"/>
      <c r="F31" s="244"/>
      <c r="G31" s="244"/>
      <c r="H31" s="244"/>
      <c r="I31" s="244"/>
      <c r="J31" s="244"/>
      <c r="K31" s="242"/>
    </row>
    <row r="32" s="1" customFormat="1" ht="12.75" customHeight="1">
      <c r="B32" s="245"/>
      <c r="C32" s="246"/>
      <c r="D32" s="246"/>
      <c r="E32" s="246"/>
      <c r="F32" s="246"/>
      <c r="G32" s="246"/>
      <c r="H32" s="246"/>
      <c r="I32" s="246"/>
      <c r="J32" s="246"/>
      <c r="K32" s="242"/>
    </row>
    <row r="33" s="1" customFormat="1" ht="15" customHeight="1">
      <c r="B33" s="245"/>
      <c r="C33" s="246"/>
      <c r="D33" s="244" t="s">
        <v>1486</v>
      </c>
      <c r="E33" s="244"/>
      <c r="F33" s="244"/>
      <c r="G33" s="244"/>
      <c r="H33" s="244"/>
      <c r="I33" s="244"/>
      <c r="J33" s="244"/>
      <c r="K33" s="242"/>
    </row>
    <row r="34" s="1" customFormat="1" ht="15" customHeight="1">
      <c r="B34" s="245"/>
      <c r="C34" s="246"/>
      <c r="D34" s="244" t="s">
        <v>1487</v>
      </c>
      <c r="E34" s="244"/>
      <c r="F34" s="244"/>
      <c r="G34" s="244"/>
      <c r="H34" s="244"/>
      <c r="I34" s="244"/>
      <c r="J34" s="244"/>
      <c r="K34" s="242"/>
    </row>
    <row r="35" s="1" customFormat="1" ht="15" customHeight="1">
      <c r="B35" s="245"/>
      <c r="C35" s="246"/>
      <c r="D35" s="244" t="s">
        <v>1488</v>
      </c>
      <c r="E35" s="244"/>
      <c r="F35" s="244"/>
      <c r="G35" s="244"/>
      <c r="H35" s="244"/>
      <c r="I35" s="244"/>
      <c r="J35" s="244"/>
      <c r="K35" s="242"/>
    </row>
    <row r="36" s="1" customFormat="1" ht="15" customHeight="1">
      <c r="B36" s="245"/>
      <c r="C36" s="246"/>
      <c r="D36" s="244"/>
      <c r="E36" s="247" t="s">
        <v>129</v>
      </c>
      <c r="F36" s="244"/>
      <c r="G36" s="244" t="s">
        <v>1489</v>
      </c>
      <c r="H36" s="244"/>
      <c r="I36" s="244"/>
      <c r="J36" s="244"/>
      <c r="K36" s="242"/>
    </row>
    <row r="37" s="1" customFormat="1" ht="30.75" customHeight="1">
      <c r="B37" s="245"/>
      <c r="C37" s="246"/>
      <c r="D37" s="244"/>
      <c r="E37" s="247" t="s">
        <v>1490</v>
      </c>
      <c r="F37" s="244"/>
      <c r="G37" s="244" t="s">
        <v>1491</v>
      </c>
      <c r="H37" s="244"/>
      <c r="I37" s="244"/>
      <c r="J37" s="244"/>
      <c r="K37" s="242"/>
    </row>
    <row r="38" s="1" customFormat="1" ht="15" customHeight="1">
      <c r="B38" s="245"/>
      <c r="C38" s="246"/>
      <c r="D38" s="244"/>
      <c r="E38" s="247" t="s">
        <v>53</v>
      </c>
      <c r="F38" s="244"/>
      <c r="G38" s="244" t="s">
        <v>1492</v>
      </c>
      <c r="H38" s="244"/>
      <c r="I38" s="244"/>
      <c r="J38" s="244"/>
      <c r="K38" s="242"/>
    </row>
    <row r="39" s="1" customFormat="1" ht="15" customHeight="1">
      <c r="B39" s="245"/>
      <c r="C39" s="246"/>
      <c r="D39" s="244"/>
      <c r="E39" s="247" t="s">
        <v>54</v>
      </c>
      <c r="F39" s="244"/>
      <c r="G39" s="244" t="s">
        <v>1493</v>
      </c>
      <c r="H39" s="244"/>
      <c r="I39" s="244"/>
      <c r="J39" s="244"/>
      <c r="K39" s="242"/>
    </row>
    <row r="40" s="1" customFormat="1" ht="15" customHeight="1">
      <c r="B40" s="245"/>
      <c r="C40" s="246"/>
      <c r="D40" s="244"/>
      <c r="E40" s="247" t="s">
        <v>130</v>
      </c>
      <c r="F40" s="244"/>
      <c r="G40" s="244" t="s">
        <v>1494</v>
      </c>
      <c r="H40" s="244"/>
      <c r="I40" s="244"/>
      <c r="J40" s="244"/>
      <c r="K40" s="242"/>
    </row>
    <row r="41" s="1" customFormat="1" ht="15" customHeight="1">
      <c r="B41" s="245"/>
      <c r="C41" s="246"/>
      <c r="D41" s="244"/>
      <c r="E41" s="247" t="s">
        <v>131</v>
      </c>
      <c r="F41" s="244"/>
      <c r="G41" s="244" t="s">
        <v>1495</v>
      </c>
      <c r="H41" s="244"/>
      <c r="I41" s="244"/>
      <c r="J41" s="244"/>
      <c r="K41" s="242"/>
    </row>
    <row r="42" s="1" customFormat="1" ht="15" customHeight="1">
      <c r="B42" s="245"/>
      <c r="C42" s="246"/>
      <c r="D42" s="244"/>
      <c r="E42" s="247" t="s">
        <v>1496</v>
      </c>
      <c r="F42" s="244"/>
      <c r="G42" s="244" t="s">
        <v>1497</v>
      </c>
      <c r="H42" s="244"/>
      <c r="I42" s="244"/>
      <c r="J42" s="244"/>
      <c r="K42" s="242"/>
    </row>
    <row r="43" s="1" customFormat="1" ht="15" customHeight="1">
      <c r="B43" s="245"/>
      <c r="C43" s="246"/>
      <c r="D43" s="244"/>
      <c r="E43" s="247"/>
      <c r="F43" s="244"/>
      <c r="G43" s="244" t="s">
        <v>1498</v>
      </c>
      <c r="H43" s="244"/>
      <c r="I43" s="244"/>
      <c r="J43" s="244"/>
      <c r="K43" s="242"/>
    </row>
    <row r="44" s="1" customFormat="1" ht="15" customHeight="1">
      <c r="B44" s="245"/>
      <c r="C44" s="246"/>
      <c r="D44" s="244"/>
      <c r="E44" s="247" t="s">
        <v>1499</v>
      </c>
      <c r="F44" s="244"/>
      <c r="G44" s="244" t="s">
        <v>1500</v>
      </c>
      <c r="H44" s="244"/>
      <c r="I44" s="244"/>
      <c r="J44" s="244"/>
      <c r="K44" s="242"/>
    </row>
    <row r="45" s="1" customFormat="1" ht="15" customHeight="1">
      <c r="B45" s="245"/>
      <c r="C45" s="246"/>
      <c r="D45" s="244"/>
      <c r="E45" s="247" t="s">
        <v>133</v>
      </c>
      <c r="F45" s="244"/>
      <c r="G45" s="244" t="s">
        <v>1501</v>
      </c>
      <c r="H45" s="244"/>
      <c r="I45" s="244"/>
      <c r="J45" s="244"/>
      <c r="K45" s="242"/>
    </row>
    <row r="46" s="1" customFormat="1" ht="12.75" customHeight="1">
      <c r="B46" s="245"/>
      <c r="C46" s="246"/>
      <c r="D46" s="244"/>
      <c r="E46" s="244"/>
      <c r="F46" s="244"/>
      <c r="G46" s="244"/>
      <c r="H46" s="244"/>
      <c r="I46" s="244"/>
      <c r="J46" s="244"/>
      <c r="K46" s="242"/>
    </row>
    <row r="47" s="1" customFormat="1" ht="15" customHeight="1">
      <c r="B47" s="245"/>
      <c r="C47" s="246"/>
      <c r="D47" s="244" t="s">
        <v>1502</v>
      </c>
      <c r="E47" s="244"/>
      <c r="F47" s="244"/>
      <c r="G47" s="244"/>
      <c r="H47" s="244"/>
      <c r="I47" s="244"/>
      <c r="J47" s="244"/>
      <c r="K47" s="242"/>
    </row>
    <row r="48" s="1" customFormat="1" ht="15" customHeight="1">
      <c r="B48" s="245"/>
      <c r="C48" s="246"/>
      <c r="D48" s="246"/>
      <c r="E48" s="244" t="s">
        <v>1503</v>
      </c>
      <c r="F48" s="244"/>
      <c r="G48" s="244"/>
      <c r="H48" s="244"/>
      <c r="I48" s="244"/>
      <c r="J48" s="244"/>
      <c r="K48" s="242"/>
    </row>
    <row r="49" s="1" customFormat="1" ht="15" customHeight="1">
      <c r="B49" s="245"/>
      <c r="C49" s="246"/>
      <c r="D49" s="246"/>
      <c r="E49" s="244" t="s">
        <v>1504</v>
      </c>
      <c r="F49" s="244"/>
      <c r="G49" s="244"/>
      <c r="H49" s="244"/>
      <c r="I49" s="244"/>
      <c r="J49" s="244"/>
      <c r="K49" s="242"/>
    </row>
    <row r="50" s="1" customFormat="1" ht="15" customHeight="1">
      <c r="B50" s="245"/>
      <c r="C50" s="246"/>
      <c r="D50" s="246"/>
      <c r="E50" s="244" t="s">
        <v>1505</v>
      </c>
      <c r="F50" s="244"/>
      <c r="G50" s="244"/>
      <c r="H50" s="244"/>
      <c r="I50" s="244"/>
      <c r="J50" s="244"/>
      <c r="K50" s="242"/>
    </row>
    <row r="51" s="1" customFormat="1" ht="15" customHeight="1">
      <c r="B51" s="245"/>
      <c r="C51" s="246"/>
      <c r="D51" s="244" t="s">
        <v>1506</v>
      </c>
      <c r="E51" s="244"/>
      <c r="F51" s="244"/>
      <c r="G51" s="244"/>
      <c r="H51" s="244"/>
      <c r="I51" s="244"/>
      <c r="J51" s="244"/>
      <c r="K51" s="242"/>
    </row>
    <row r="52" s="1" customFormat="1" ht="25.5" customHeight="1">
      <c r="B52" s="240"/>
      <c r="C52" s="241" t="s">
        <v>1507</v>
      </c>
      <c r="D52" s="241"/>
      <c r="E52" s="241"/>
      <c r="F52" s="241"/>
      <c r="G52" s="241"/>
      <c r="H52" s="241"/>
      <c r="I52" s="241"/>
      <c r="J52" s="241"/>
      <c r="K52" s="242"/>
    </row>
    <row r="53" s="1" customFormat="1" ht="5.25" customHeight="1">
      <c r="B53" s="240"/>
      <c r="C53" s="243"/>
      <c r="D53" s="243"/>
      <c r="E53" s="243"/>
      <c r="F53" s="243"/>
      <c r="G53" s="243"/>
      <c r="H53" s="243"/>
      <c r="I53" s="243"/>
      <c r="J53" s="243"/>
      <c r="K53" s="242"/>
    </row>
    <row r="54" s="1" customFormat="1" ht="15" customHeight="1">
      <c r="B54" s="240"/>
      <c r="C54" s="244" t="s">
        <v>1508</v>
      </c>
      <c r="D54" s="244"/>
      <c r="E54" s="244"/>
      <c r="F54" s="244"/>
      <c r="G54" s="244"/>
      <c r="H54" s="244"/>
      <c r="I54" s="244"/>
      <c r="J54" s="244"/>
      <c r="K54" s="242"/>
    </row>
    <row r="55" s="1" customFormat="1" ht="15" customHeight="1">
      <c r="B55" s="240"/>
      <c r="C55" s="244" t="s">
        <v>1509</v>
      </c>
      <c r="D55" s="244"/>
      <c r="E55" s="244"/>
      <c r="F55" s="244"/>
      <c r="G55" s="244"/>
      <c r="H55" s="244"/>
      <c r="I55" s="244"/>
      <c r="J55" s="244"/>
      <c r="K55" s="242"/>
    </row>
    <row r="56" s="1" customFormat="1" ht="12.75" customHeight="1">
      <c r="B56" s="240"/>
      <c r="C56" s="244"/>
      <c r="D56" s="244"/>
      <c r="E56" s="244"/>
      <c r="F56" s="244"/>
      <c r="G56" s="244"/>
      <c r="H56" s="244"/>
      <c r="I56" s="244"/>
      <c r="J56" s="244"/>
      <c r="K56" s="242"/>
    </row>
    <row r="57" s="1" customFormat="1" ht="15" customHeight="1">
      <c r="B57" s="240"/>
      <c r="C57" s="244" t="s">
        <v>1510</v>
      </c>
      <c r="D57" s="244"/>
      <c r="E57" s="244"/>
      <c r="F57" s="244"/>
      <c r="G57" s="244"/>
      <c r="H57" s="244"/>
      <c r="I57" s="244"/>
      <c r="J57" s="244"/>
      <c r="K57" s="242"/>
    </row>
    <row r="58" s="1" customFormat="1" ht="15" customHeight="1">
      <c r="B58" s="240"/>
      <c r="C58" s="246"/>
      <c r="D58" s="244" t="s">
        <v>1511</v>
      </c>
      <c r="E58" s="244"/>
      <c r="F58" s="244"/>
      <c r="G58" s="244"/>
      <c r="H58" s="244"/>
      <c r="I58" s="244"/>
      <c r="J58" s="244"/>
      <c r="K58" s="242"/>
    </row>
    <row r="59" s="1" customFormat="1" ht="15" customHeight="1">
      <c r="B59" s="240"/>
      <c r="C59" s="246"/>
      <c r="D59" s="244" t="s">
        <v>1512</v>
      </c>
      <c r="E59" s="244"/>
      <c r="F59" s="244"/>
      <c r="G59" s="244"/>
      <c r="H59" s="244"/>
      <c r="I59" s="244"/>
      <c r="J59" s="244"/>
      <c r="K59" s="242"/>
    </row>
    <row r="60" s="1" customFormat="1" ht="15" customHeight="1">
      <c r="B60" s="240"/>
      <c r="C60" s="246"/>
      <c r="D60" s="244" t="s">
        <v>1513</v>
      </c>
      <c r="E60" s="244"/>
      <c r="F60" s="244"/>
      <c r="G60" s="244"/>
      <c r="H60" s="244"/>
      <c r="I60" s="244"/>
      <c r="J60" s="244"/>
      <c r="K60" s="242"/>
    </row>
    <row r="61" s="1" customFormat="1" ht="15" customHeight="1">
      <c r="B61" s="240"/>
      <c r="C61" s="246"/>
      <c r="D61" s="244" t="s">
        <v>1514</v>
      </c>
      <c r="E61" s="244"/>
      <c r="F61" s="244"/>
      <c r="G61" s="244"/>
      <c r="H61" s="244"/>
      <c r="I61" s="244"/>
      <c r="J61" s="244"/>
      <c r="K61" s="242"/>
    </row>
    <row r="62" s="1" customFormat="1" ht="15" customHeight="1">
      <c r="B62" s="240"/>
      <c r="C62" s="246"/>
      <c r="D62" s="249" t="s">
        <v>1515</v>
      </c>
      <c r="E62" s="249"/>
      <c r="F62" s="249"/>
      <c r="G62" s="249"/>
      <c r="H62" s="249"/>
      <c r="I62" s="249"/>
      <c r="J62" s="249"/>
      <c r="K62" s="242"/>
    </row>
    <row r="63" s="1" customFormat="1" ht="15" customHeight="1">
      <c r="B63" s="240"/>
      <c r="C63" s="246"/>
      <c r="D63" s="244" t="s">
        <v>1516</v>
      </c>
      <c r="E63" s="244"/>
      <c r="F63" s="244"/>
      <c r="G63" s="244"/>
      <c r="H63" s="244"/>
      <c r="I63" s="244"/>
      <c r="J63" s="244"/>
      <c r="K63" s="242"/>
    </row>
    <row r="64" s="1" customFormat="1" ht="12.75" customHeight="1">
      <c r="B64" s="240"/>
      <c r="C64" s="246"/>
      <c r="D64" s="246"/>
      <c r="E64" s="250"/>
      <c r="F64" s="246"/>
      <c r="G64" s="246"/>
      <c r="H64" s="246"/>
      <c r="I64" s="246"/>
      <c r="J64" s="246"/>
      <c r="K64" s="242"/>
    </row>
    <row r="65" s="1" customFormat="1" ht="15" customHeight="1">
      <c r="B65" s="240"/>
      <c r="C65" s="246"/>
      <c r="D65" s="244" t="s">
        <v>1517</v>
      </c>
      <c r="E65" s="244"/>
      <c r="F65" s="244"/>
      <c r="G65" s="244"/>
      <c r="H65" s="244"/>
      <c r="I65" s="244"/>
      <c r="J65" s="244"/>
      <c r="K65" s="242"/>
    </row>
    <row r="66" s="1" customFormat="1" ht="15" customHeight="1">
      <c r="B66" s="240"/>
      <c r="C66" s="246"/>
      <c r="D66" s="249" t="s">
        <v>1518</v>
      </c>
      <c r="E66" s="249"/>
      <c r="F66" s="249"/>
      <c r="G66" s="249"/>
      <c r="H66" s="249"/>
      <c r="I66" s="249"/>
      <c r="J66" s="249"/>
      <c r="K66" s="242"/>
    </row>
    <row r="67" s="1" customFormat="1" ht="15" customHeight="1">
      <c r="B67" s="240"/>
      <c r="C67" s="246"/>
      <c r="D67" s="244" t="s">
        <v>1519</v>
      </c>
      <c r="E67" s="244"/>
      <c r="F67" s="244"/>
      <c r="G67" s="244"/>
      <c r="H67" s="244"/>
      <c r="I67" s="244"/>
      <c r="J67" s="244"/>
      <c r="K67" s="242"/>
    </row>
    <row r="68" s="1" customFormat="1" ht="15" customHeight="1">
      <c r="B68" s="240"/>
      <c r="C68" s="246"/>
      <c r="D68" s="244" t="s">
        <v>1520</v>
      </c>
      <c r="E68" s="244"/>
      <c r="F68" s="244"/>
      <c r="G68" s="244"/>
      <c r="H68" s="244"/>
      <c r="I68" s="244"/>
      <c r="J68" s="244"/>
      <c r="K68" s="242"/>
    </row>
    <row r="69" s="1" customFormat="1" ht="15" customHeight="1">
      <c r="B69" s="240"/>
      <c r="C69" s="246"/>
      <c r="D69" s="244" t="s">
        <v>1521</v>
      </c>
      <c r="E69" s="244"/>
      <c r="F69" s="244"/>
      <c r="G69" s="244"/>
      <c r="H69" s="244"/>
      <c r="I69" s="244"/>
      <c r="J69" s="244"/>
      <c r="K69" s="242"/>
    </row>
    <row r="70" s="1" customFormat="1" ht="15" customHeight="1">
      <c r="B70" s="240"/>
      <c r="C70" s="246"/>
      <c r="D70" s="244" t="s">
        <v>1522</v>
      </c>
      <c r="E70" s="244"/>
      <c r="F70" s="244"/>
      <c r="G70" s="244"/>
      <c r="H70" s="244"/>
      <c r="I70" s="244"/>
      <c r="J70" s="244"/>
      <c r="K70" s="242"/>
    </row>
    <row r="71" s="1" customFormat="1" ht="12.75" customHeight="1">
      <c r="B71" s="251"/>
      <c r="C71" s="252"/>
      <c r="D71" s="252"/>
      <c r="E71" s="252"/>
      <c r="F71" s="252"/>
      <c r="G71" s="252"/>
      <c r="H71" s="252"/>
      <c r="I71" s="252"/>
      <c r="J71" s="252"/>
      <c r="K71" s="253"/>
    </row>
    <row r="72" s="1" customFormat="1" ht="18.75" customHeight="1">
      <c r="B72" s="254"/>
      <c r="C72" s="254"/>
      <c r="D72" s="254"/>
      <c r="E72" s="254"/>
      <c r="F72" s="254"/>
      <c r="G72" s="254"/>
      <c r="H72" s="254"/>
      <c r="I72" s="254"/>
      <c r="J72" s="254"/>
      <c r="K72" s="255"/>
    </row>
    <row r="73" s="1" customFormat="1" ht="18.75" customHeight="1">
      <c r="B73" s="255"/>
      <c r="C73" s="255"/>
      <c r="D73" s="255"/>
      <c r="E73" s="255"/>
      <c r="F73" s="255"/>
      <c r="G73" s="255"/>
      <c r="H73" s="255"/>
      <c r="I73" s="255"/>
      <c r="J73" s="255"/>
      <c r="K73" s="255"/>
    </row>
    <row r="74" s="1" customFormat="1" ht="7.5" customHeight="1">
      <c r="B74" s="256"/>
      <c r="C74" s="257"/>
      <c r="D74" s="257"/>
      <c r="E74" s="257"/>
      <c r="F74" s="257"/>
      <c r="G74" s="257"/>
      <c r="H74" s="257"/>
      <c r="I74" s="257"/>
      <c r="J74" s="257"/>
      <c r="K74" s="258"/>
    </row>
    <row r="75" s="1" customFormat="1" ht="45" customHeight="1">
      <c r="B75" s="259"/>
      <c r="C75" s="260" t="s">
        <v>1523</v>
      </c>
      <c r="D75" s="260"/>
      <c r="E75" s="260"/>
      <c r="F75" s="260"/>
      <c r="G75" s="260"/>
      <c r="H75" s="260"/>
      <c r="I75" s="260"/>
      <c r="J75" s="260"/>
      <c r="K75" s="261"/>
    </row>
    <row r="76" s="1" customFormat="1" ht="17.25" customHeight="1">
      <c r="B76" s="259"/>
      <c r="C76" s="262" t="s">
        <v>1524</v>
      </c>
      <c r="D76" s="262"/>
      <c r="E76" s="262"/>
      <c r="F76" s="262" t="s">
        <v>1525</v>
      </c>
      <c r="G76" s="263"/>
      <c r="H76" s="262" t="s">
        <v>54</v>
      </c>
      <c r="I76" s="262" t="s">
        <v>57</v>
      </c>
      <c r="J76" s="262" t="s">
        <v>1526</v>
      </c>
      <c r="K76" s="261"/>
    </row>
    <row r="77" s="1" customFormat="1" ht="17.25" customHeight="1">
      <c r="B77" s="259"/>
      <c r="C77" s="264" t="s">
        <v>1527</v>
      </c>
      <c r="D77" s="264"/>
      <c r="E77" s="264"/>
      <c r="F77" s="265" t="s">
        <v>1528</v>
      </c>
      <c r="G77" s="266"/>
      <c r="H77" s="264"/>
      <c r="I77" s="264"/>
      <c r="J77" s="264" t="s">
        <v>1529</v>
      </c>
      <c r="K77" s="261"/>
    </row>
    <row r="78" s="1" customFormat="1" ht="5.25" customHeight="1">
      <c r="B78" s="259"/>
      <c r="C78" s="267"/>
      <c r="D78" s="267"/>
      <c r="E78" s="267"/>
      <c r="F78" s="267"/>
      <c r="G78" s="268"/>
      <c r="H78" s="267"/>
      <c r="I78" s="267"/>
      <c r="J78" s="267"/>
      <c r="K78" s="261"/>
    </row>
    <row r="79" s="1" customFormat="1" ht="15" customHeight="1">
      <c r="B79" s="259"/>
      <c r="C79" s="247" t="s">
        <v>53</v>
      </c>
      <c r="D79" s="269"/>
      <c r="E79" s="269"/>
      <c r="F79" s="270" t="s">
        <v>1530</v>
      </c>
      <c r="G79" s="271"/>
      <c r="H79" s="247" t="s">
        <v>1531</v>
      </c>
      <c r="I79" s="247" t="s">
        <v>1532</v>
      </c>
      <c r="J79" s="247">
        <v>20</v>
      </c>
      <c r="K79" s="261"/>
    </row>
    <row r="80" s="1" customFormat="1" ht="15" customHeight="1">
      <c r="B80" s="259"/>
      <c r="C80" s="247" t="s">
        <v>1533</v>
      </c>
      <c r="D80" s="247"/>
      <c r="E80" s="247"/>
      <c r="F80" s="270" t="s">
        <v>1530</v>
      </c>
      <c r="G80" s="271"/>
      <c r="H80" s="247" t="s">
        <v>1534</v>
      </c>
      <c r="I80" s="247" t="s">
        <v>1532</v>
      </c>
      <c r="J80" s="247">
        <v>120</v>
      </c>
      <c r="K80" s="261"/>
    </row>
    <row r="81" s="1" customFormat="1" ht="15" customHeight="1">
      <c r="B81" s="272"/>
      <c r="C81" s="247" t="s">
        <v>1535</v>
      </c>
      <c r="D81" s="247"/>
      <c r="E81" s="247"/>
      <c r="F81" s="270" t="s">
        <v>1536</v>
      </c>
      <c r="G81" s="271"/>
      <c r="H81" s="247" t="s">
        <v>1537</v>
      </c>
      <c r="I81" s="247" t="s">
        <v>1532</v>
      </c>
      <c r="J81" s="247">
        <v>50</v>
      </c>
      <c r="K81" s="261"/>
    </row>
    <row r="82" s="1" customFormat="1" ht="15" customHeight="1">
      <c r="B82" s="272"/>
      <c r="C82" s="247" t="s">
        <v>1538</v>
      </c>
      <c r="D82" s="247"/>
      <c r="E82" s="247"/>
      <c r="F82" s="270" t="s">
        <v>1530</v>
      </c>
      <c r="G82" s="271"/>
      <c r="H82" s="247" t="s">
        <v>1539</v>
      </c>
      <c r="I82" s="247" t="s">
        <v>1540</v>
      </c>
      <c r="J82" s="247"/>
      <c r="K82" s="261"/>
    </row>
    <row r="83" s="1" customFormat="1" ht="15" customHeight="1">
      <c r="B83" s="272"/>
      <c r="C83" s="273" t="s">
        <v>1541</v>
      </c>
      <c r="D83" s="273"/>
      <c r="E83" s="273"/>
      <c r="F83" s="274" t="s">
        <v>1536</v>
      </c>
      <c r="G83" s="273"/>
      <c r="H83" s="273" t="s">
        <v>1542</v>
      </c>
      <c r="I83" s="273" t="s">
        <v>1532</v>
      </c>
      <c r="J83" s="273">
        <v>15</v>
      </c>
      <c r="K83" s="261"/>
    </row>
    <row r="84" s="1" customFormat="1" ht="15" customHeight="1">
      <c r="B84" s="272"/>
      <c r="C84" s="273" t="s">
        <v>1543</v>
      </c>
      <c r="D84" s="273"/>
      <c r="E84" s="273"/>
      <c r="F84" s="274" t="s">
        <v>1536</v>
      </c>
      <c r="G84" s="273"/>
      <c r="H84" s="273" t="s">
        <v>1544</v>
      </c>
      <c r="I84" s="273" t="s">
        <v>1532</v>
      </c>
      <c r="J84" s="273">
        <v>15</v>
      </c>
      <c r="K84" s="261"/>
    </row>
    <row r="85" s="1" customFormat="1" ht="15" customHeight="1">
      <c r="B85" s="272"/>
      <c r="C85" s="273" t="s">
        <v>1545</v>
      </c>
      <c r="D85" s="273"/>
      <c r="E85" s="273"/>
      <c r="F85" s="274" t="s">
        <v>1536</v>
      </c>
      <c r="G85" s="273"/>
      <c r="H85" s="273" t="s">
        <v>1546</v>
      </c>
      <c r="I85" s="273" t="s">
        <v>1532</v>
      </c>
      <c r="J85" s="273">
        <v>20</v>
      </c>
      <c r="K85" s="261"/>
    </row>
    <row r="86" s="1" customFormat="1" ht="15" customHeight="1">
      <c r="B86" s="272"/>
      <c r="C86" s="273" t="s">
        <v>1547</v>
      </c>
      <c r="D86" s="273"/>
      <c r="E86" s="273"/>
      <c r="F86" s="274" t="s">
        <v>1536</v>
      </c>
      <c r="G86" s="273"/>
      <c r="H86" s="273" t="s">
        <v>1548</v>
      </c>
      <c r="I86" s="273" t="s">
        <v>1532</v>
      </c>
      <c r="J86" s="273">
        <v>20</v>
      </c>
      <c r="K86" s="261"/>
    </row>
    <row r="87" s="1" customFormat="1" ht="15" customHeight="1">
      <c r="B87" s="272"/>
      <c r="C87" s="247" t="s">
        <v>1549</v>
      </c>
      <c r="D87" s="247"/>
      <c r="E87" s="247"/>
      <c r="F87" s="270" t="s">
        <v>1536</v>
      </c>
      <c r="G87" s="271"/>
      <c r="H87" s="247" t="s">
        <v>1550</v>
      </c>
      <c r="I87" s="247" t="s">
        <v>1532</v>
      </c>
      <c r="J87" s="247">
        <v>50</v>
      </c>
      <c r="K87" s="261"/>
    </row>
    <row r="88" s="1" customFormat="1" ht="15" customHeight="1">
      <c r="B88" s="272"/>
      <c r="C88" s="247" t="s">
        <v>1551</v>
      </c>
      <c r="D88" s="247"/>
      <c r="E88" s="247"/>
      <c r="F88" s="270" t="s">
        <v>1536</v>
      </c>
      <c r="G88" s="271"/>
      <c r="H88" s="247" t="s">
        <v>1552</v>
      </c>
      <c r="I88" s="247" t="s">
        <v>1532</v>
      </c>
      <c r="J88" s="247">
        <v>20</v>
      </c>
      <c r="K88" s="261"/>
    </row>
    <row r="89" s="1" customFormat="1" ht="15" customHeight="1">
      <c r="B89" s="272"/>
      <c r="C89" s="247" t="s">
        <v>1553</v>
      </c>
      <c r="D89" s="247"/>
      <c r="E89" s="247"/>
      <c r="F89" s="270" t="s">
        <v>1536</v>
      </c>
      <c r="G89" s="271"/>
      <c r="H89" s="247" t="s">
        <v>1554</v>
      </c>
      <c r="I89" s="247" t="s">
        <v>1532</v>
      </c>
      <c r="J89" s="247">
        <v>20</v>
      </c>
      <c r="K89" s="261"/>
    </row>
    <row r="90" s="1" customFormat="1" ht="15" customHeight="1">
      <c r="B90" s="272"/>
      <c r="C90" s="247" t="s">
        <v>1555</v>
      </c>
      <c r="D90" s="247"/>
      <c r="E90" s="247"/>
      <c r="F90" s="270" t="s">
        <v>1536</v>
      </c>
      <c r="G90" s="271"/>
      <c r="H90" s="247" t="s">
        <v>1556</v>
      </c>
      <c r="I90" s="247" t="s">
        <v>1532</v>
      </c>
      <c r="J90" s="247">
        <v>50</v>
      </c>
      <c r="K90" s="261"/>
    </row>
    <row r="91" s="1" customFormat="1" ht="15" customHeight="1">
      <c r="B91" s="272"/>
      <c r="C91" s="247" t="s">
        <v>1557</v>
      </c>
      <c r="D91" s="247"/>
      <c r="E91" s="247"/>
      <c r="F91" s="270" t="s">
        <v>1536</v>
      </c>
      <c r="G91" s="271"/>
      <c r="H91" s="247" t="s">
        <v>1557</v>
      </c>
      <c r="I91" s="247" t="s">
        <v>1532</v>
      </c>
      <c r="J91" s="247">
        <v>50</v>
      </c>
      <c r="K91" s="261"/>
    </row>
    <row r="92" s="1" customFormat="1" ht="15" customHeight="1">
      <c r="B92" s="272"/>
      <c r="C92" s="247" t="s">
        <v>1558</v>
      </c>
      <c r="D92" s="247"/>
      <c r="E92" s="247"/>
      <c r="F92" s="270" t="s">
        <v>1536</v>
      </c>
      <c r="G92" s="271"/>
      <c r="H92" s="247" t="s">
        <v>1559</v>
      </c>
      <c r="I92" s="247" t="s">
        <v>1532</v>
      </c>
      <c r="J92" s="247">
        <v>255</v>
      </c>
      <c r="K92" s="261"/>
    </row>
    <row r="93" s="1" customFormat="1" ht="15" customHeight="1">
      <c r="B93" s="272"/>
      <c r="C93" s="247" t="s">
        <v>1560</v>
      </c>
      <c r="D93" s="247"/>
      <c r="E93" s="247"/>
      <c r="F93" s="270" t="s">
        <v>1530</v>
      </c>
      <c r="G93" s="271"/>
      <c r="H93" s="247" t="s">
        <v>1561</v>
      </c>
      <c r="I93" s="247" t="s">
        <v>1562</v>
      </c>
      <c r="J93" s="247"/>
      <c r="K93" s="261"/>
    </row>
    <row r="94" s="1" customFormat="1" ht="15" customHeight="1">
      <c r="B94" s="272"/>
      <c r="C94" s="247" t="s">
        <v>1563</v>
      </c>
      <c r="D94" s="247"/>
      <c r="E94" s="247"/>
      <c r="F94" s="270" t="s">
        <v>1530</v>
      </c>
      <c r="G94" s="271"/>
      <c r="H94" s="247" t="s">
        <v>1564</v>
      </c>
      <c r="I94" s="247" t="s">
        <v>1565</v>
      </c>
      <c r="J94" s="247"/>
      <c r="K94" s="261"/>
    </row>
    <row r="95" s="1" customFormat="1" ht="15" customHeight="1">
      <c r="B95" s="272"/>
      <c r="C95" s="247" t="s">
        <v>1566</v>
      </c>
      <c r="D95" s="247"/>
      <c r="E95" s="247"/>
      <c r="F95" s="270" t="s">
        <v>1530</v>
      </c>
      <c r="G95" s="271"/>
      <c r="H95" s="247" t="s">
        <v>1566</v>
      </c>
      <c r="I95" s="247" t="s">
        <v>1565</v>
      </c>
      <c r="J95" s="247"/>
      <c r="K95" s="261"/>
    </row>
    <row r="96" s="1" customFormat="1" ht="15" customHeight="1">
      <c r="B96" s="272"/>
      <c r="C96" s="247" t="s">
        <v>38</v>
      </c>
      <c r="D96" s="247"/>
      <c r="E96" s="247"/>
      <c r="F96" s="270" t="s">
        <v>1530</v>
      </c>
      <c r="G96" s="271"/>
      <c r="H96" s="247" t="s">
        <v>1567</v>
      </c>
      <c r="I96" s="247" t="s">
        <v>1565</v>
      </c>
      <c r="J96" s="247"/>
      <c r="K96" s="261"/>
    </row>
    <row r="97" s="1" customFormat="1" ht="15" customHeight="1">
      <c r="B97" s="272"/>
      <c r="C97" s="247" t="s">
        <v>48</v>
      </c>
      <c r="D97" s="247"/>
      <c r="E97" s="247"/>
      <c r="F97" s="270" t="s">
        <v>1530</v>
      </c>
      <c r="G97" s="271"/>
      <c r="H97" s="247" t="s">
        <v>1568</v>
      </c>
      <c r="I97" s="247" t="s">
        <v>1565</v>
      </c>
      <c r="J97" s="247"/>
      <c r="K97" s="261"/>
    </row>
    <row r="98" s="1" customFormat="1" ht="15" customHeight="1">
      <c r="B98" s="275"/>
      <c r="C98" s="276"/>
      <c r="D98" s="276"/>
      <c r="E98" s="276"/>
      <c r="F98" s="276"/>
      <c r="G98" s="276"/>
      <c r="H98" s="276"/>
      <c r="I98" s="276"/>
      <c r="J98" s="276"/>
      <c r="K98" s="277"/>
    </row>
    <row r="99" s="1" customFormat="1" ht="18.75" customHeight="1">
      <c r="B99" s="278"/>
      <c r="C99" s="279"/>
      <c r="D99" s="279"/>
      <c r="E99" s="279"/>
      <c r="F99" s="279"/>
      <c r="G99" s="279"/>
      <c r="H99" s="279"/>
      <c r="I99" s="279"/>
      <c r="J99" s="279"/>
      <c r="K99" s="278"/>
    </row>
    <row r="100" s="1" customFormat="1" ht="18.75" customHeight="1">
      <c r="B100" s="255"/>
      <c r="C100" s="255"/>
      <c r="D100" s="255"/>
      <c r="E100" s="255"/>
      <c r="F100" s="255"/>
      <c r="G100" s="255"/>
      <c r="H100" s="255"/>
      <c r="I100" s="255"/>
      <c r="J100" s="255"/>
      <c r="K100" s="255"/>
    </row>
    <row r="101" s="1" customFormat="1" ht="7.5" customHeight="1">
      <c r="B101" s="256"/>
      <c r="C101" s="257"/>
      <c r="D101" s="257"/>
      <c r="E101" s="257"/>
      <c r="F101" s="257"/>
      <c r="G101" s="257"/>
      <c r="H101" s="257"/>
      <c r="I101" s="257"/>
      <c r="J101" s="257"/>
      <c r="K101" s="258"/>
    </row>
    <row r="102" s="1" customFormat="1" ht="45" customHeight="1">
      <c r="B102" s="259"/>
      <c r="C102" s="260" t="s">
        <v>1569</v>
      </c>
      <c r="D102" s="260"/>
      <c r="E102" s="260"/>
      <c r="F102" s="260"/>
      <c r="G102" s="260"/>
      <c r="H102" s="260"/>
      <c r="I102" s="260"/>
      <c r="J102" s="260"/>
      <c r="K102" s="261"/>
    </row>
    <row r="103" s="1" customFormat="1" ht="17.25" customHeight="1">
      <c r="B103" s="259"/>
      <c r="C103" s="262" t="s">
        <v>1524</v>
      </c>
      <c r="D103" s="262"/>
      <c r="E103" s="262"/>
      <c r="F103" s="262" t="s">
        <v>1525</v>
      </c>
      <c r="G103" s="263"/>
      <c r="H103" s="262" t="s">
        <v>54</v>
      </c>
      <c r="I103" s="262" t="s">
        <v>57</v>
      </c>
      <c r="J103" s="262" t="s">
        <v>1526</v>
      </c>
      <c r="K103" s="261"/>
    </row>
    <row r="104" s="1" customFormat="1" ht="17.25" customHeight="1">
      <c r="B104" s="259"/>
      <c r="C104" s="264" t="s">
        <v>1527</v>
      </c>
      <c r="D104" s="264"/>
      <c r="E104" s="264"/>
      <c r="F104" s="265" t="s">
        <v>1528</v>
      </c>
      <c r="G104" s="266"/>
      <c r="H104" s="264"/>
      <c r="I104" s="264"/>
      <c r="J104" s="264" t="s">
        <v>1529</v>
      </c>
      <c r="K104" s="261"/>
    </row>
    <row r="105" s="1" customFormat="1" ht="5.25" customHeight="1">
      <c r="B105" s="259"/>
      <c r="C105" s="262"/>
      <c r="D105" s="262"/>
      <c r="E105" s="262"/>
      <c r="F105" s="262"/>
      <c r="G105" s="280"/>
      <c r="H105" s="262"/>
      <c r="I105" s="262"/>
      <c r="J105" s="262"/>
      <c r="K105" s="261"/>
    </row>
    <row r="106" s="1" customFormat="1" ht="15" customHeight="1">
      <c r="B106" s="259"/>
      <c r="C106" s="247" t="s">
        <v>53</v>
      </c>
      <c r="D106" s="269"/>
      <c r="E106" s="269"/>
      <c r="F106" s="270" t="s">
        <v>1530</v>
      </c>
      <c r="G106" s="247"/>
      <c r="H106" s="247" t="s">
        <v>1570</v>
      </c>
      <c r="I106" s="247" t="s">
        <v>1532</v>
      </c>
      <c r="J106" s="247">
        <v>20</v>
      </c>
      <c r="K106" s="261"/>
    </row>
    <row r="107" s="1" customFormat="1" ht="15" customHeight="1">
      <c r="B107" s="259"/>
      <c r="C107" s="247" t="s">
        <v>1533</v>
      </c>
      <c r="D107" s="247"/>
      <c r="E107" s="247"/>
      <c r="F107" s="270" t="s">
        <v>1530</v>
      </c>
      <c r="G107" s="247"/>
      <c r="H107" s="247" t="s">
        <v>1570</v>
      </c>
      <c r="I107" s="247" t="s">
        <v>1532</v>
      </c>
      <c r="J107" s="247">
        <v>120</v>
      </c>
      <c r="K107" s="261"/>
    </row>
    <row r="108" s="1" customFormat="1" ht="15" customHeight="1">
      <c r="B108" s="272"/>
      <c r="C108" s="247" t="s">
        <v>1535</v>
      </c>
      <c r="D108" s="247"/>
      <c r="E108" s="247"/>
      <c r="F108" s="270" t="s">
        <v>1536</v>
      </c>
      <c r="G108" s="247"/>
      <c r="H108" s="247" t="s">
        <v>1570</v>
      </c>
      <c r="I108" s="247" t="s">
        <v>1532</v>
      </c>
      <c r="J108" s="247">
        <v>50</v>
      </c>
      <c r="K108" s="261"/>
    </row>
    <row r="109" s="1" customFormat="1" ht="15" customHeight="1">
      <c r="B109" s="272"/>
      <c r="C109" s="247" t="s">
        <v>1538</v>
      </c>
      <c r="D109" s="247"/>
      <c r="E109" s="247"/>
      <c r="F109" s="270" t="s">
        <v>1530</v>
      </c>
      <c r="G109" s="247"/>
      <c r="H109" s="247" t="s">
        <v>1570</v>
      </c>
      <c r="I109" s="247" t="s">
        <v>1540</v>
      </c>
      <c r="J109" s="247"/>
      <c r="K109" s="261"/>
    </row>
    <row r="110" s="1" customFormat="1" ht="15" customHeight="1">
      <c r="B110" s="272"/>
      <c r="C110" s="247" t="s">
        <v>1549</v>
      </c>
      <c r="D110" s="247"/>
      <c r="E110" s="247"/>
      <c r="F110" s="270" t="s">
        <v>1536</v>
      </c>
      <c r="G110" s="247"/>
      <c r="H110" s="247" t="s">
        <v>1570</v>
      </c>
      <c r="I110" s="247" t="s">
        <v>1532</v>
      </c>
      <c r="J110" s="247">
        <v>50</v>
      </c>
      <c r="K110" s="261"/>
    </row>
    <row r="111" s="1" customFormat="1" ht="15" customHeight="1">
      <c r="B111" s="272"/>
      <c r="C111" s="247" t="s">
        <v>1557</v>
      </c>
      <c r="D111" s="247"/>
      <c r="E111" s="247"/>
      <c r="F111" s="270" t="s">
        <v>1536</v>
      </c>
      <c r="G111" s="247"/>
      <c r="H111" s="247" t="s">
        <v>1570</v>
      </c>
      <c r="I111" s="247" t="s">
        <v>1532</v>
      </c>
      <c r="J111" s="247">
        <v>50</v>
      </c>
      <c r="K111" s="261"/>
    </row>
    <row r="112" s="1" customFormat="1" ht="15" customHeight="1">
      <c r="B112" s="272"/>
      <c r="C112" s="247" t="s">
        <v>1555</v>
      </c>
      <c r="D112" s="247"/>
      <c r="E112" s="247"/>
      <c r="F112" s="270" t="s">
        <v>1536</v>
      </c>
      <c r="G112" s="247"/>
      <c r="H112" s="247" t="s">
        <v>1570</v>
      </c>
      <c r="I112" s="247" t="s">
        <v>1532</v>
      </c>
      <c r="J112" s="247">
        <v>50</v>
      </c>
      <c r="K112" s="261"/>
    </row>
    <row r="113" s="1" customFormat="1" ht="15" customHeight="1">
      <c r="B113" s="272"/>
      <c r="C113" s="247" t="s">
        <v>53</v>
      </c>
      <c r="D113" s="247"/>
      <c r="E113" s="247"/>
      <c r="F113" s="270" t="s">
        <v>1530</v>
      </c>
      <c r="G113" s="247"/>
      <c r="H113" s="247" t="s">
        <v>1571</v>
      </c>
      <c r="I113" s="247" t="s">
        <v>1532</v>
      </c>
      <c r="J113" s="247">
        <v>20</v>
      </c>
      <c r="K113" s="261"/>
    </row>
    <row r="114" s="1" customFormat="1" ht="15" customHeight="1">
      <c r="B114" s="272"/>
      <c r="C114" s="247" t="s">
        <v>1572</v>
      </c>
      <c r="D114" s="247"/>
      <c r="E114" s="247"/>
      <c r="F114" s="270" t="s">
        <v>1530</v>
      </c>
      <c r="G114" s="247"/>
      <c r="H114" s="247" t="s">
        <v>1573</v>
      </c>
      <c r="I114" s="247" t="s">
        <v>1532</v>
      </c>
      <c r="J114" s="247">
        <v>120</v>
      </c>
      <c r="K114" s="261"/>
    </row>
    <row r="115" s="1" customFormat="1" ht="15" customHeight="1">
      <c r="B115" s="272"/>
      <c r="C115" s="247" t="s">
        <v>38</v>
      </c>
      <c r="D115" s="247"/>
      <c r="E115" s="247"/>
      <c r="F115" s="270" t="s">
        <v>1530</v>
      </c>
      <c r="G115" s="247"/>
      <c r="H115" s="247" t="s">
        <v>1574</v>
      </c>
      <c r="I115" s="247" t="s">
        <v>1565</v>
      </c>
      <c r="J115" s="247"/>
      <c r="K115" s="261"/>
    </row>
    <row r="116" s="1" customFormat="1" ht="15" customHeight="1">
      <c r="B116" s="272"/>
      <c r="C116" s="247" t="s">
        <v>48</v>
      </c>
      <c r="D116" s="247"/>
      <c r="E116" s="247"/>
      <c r="F116" s="270" t="s">
        <v>1530</v>
      </c>
      <c r="G116" s="247"/>
      <c r="H116" s="247" t="s">
        <v>1575</v>
      </c>
      <c r="I116" s="247" t="s">
        <v>1565</v>
      </c>
      <c r="J116" s="247"/>
      <c r="K116" s="261"/>
    </row>
    <row r="117" s="1" customFormat="1" ht="15" customHeight="1">
      <c r="B117" s="272"/>
      <c r="C117" s="247" t="s">
        <v>57</v>
      </c>
      <c r="D117" s="247"/>
      <c r="E117" s="247"/>
      <c r="F117" s="270" t="s">
        <v>1530</v>
      </c>
      <c r="G117" s="247"/>
      <c r="H117" s="247" t="s">
        <v>1576</v>
      </c>
      <c r="I117" s="247" t="s">
        <v>1577</v>
      </c>
      <c r="J117" s="247"/>
      <c r="K117" s="261"/>
    </row>
    <row r="118" s="1" customFormat="1" ht="15" customHeight="1">
      <c r="B118" s="275"/>
      <c r="C118" s="281"/>
      <c r="D118" s="281"/>
      <c r="E118" s="281"/>
      <c r="F118" s="281"/>
      <c r="G118" s="281"/>
      <c r="H118" s="281"/>
      <c r="I118" s="281"/>
      <c r="J118" s="281"/>
      <c r="K118" s="277"/>
    </row>
    <row r="119" s="1" customFormat="1" ht="18.75" customHeight="1">
      <c r="B119" s="282"/>
      <c r="C119" s="283"/>
      <c r="D119" s="283"/>
      <c r="E119" s="283"/>
      <c r="F119" s="284"/>
      <c r="G119" s="283"/>
      <c r="H119" s="283"/>
      <c r="I119" s="283"/>
      <c r="J119" s="283"/>
      <c r="K119" s="282"/>
    </row>
    <row r="120" s="1" customFormat="1" ht="18.75" customHeight="1">
      <c r="B120" s="255"/>
      <c r="C120" s="255"/>
      <c r="D120" s="255"/>
      <c r="E120" s="255"/>
      <c r="F120" s="255"/>
      <c r="G120" s="255"/>
      <c r="H120" s="255"/>
      <c r="I120" s="255"/>
      <c r="J120" s="255"/>
      <c r="K120" s="255"/>
    </row>
    <row r="121" s="1" customFormat="1" ht="7.5" customHeight="1">
      <c r="B121" s="285"/>
      <c r="C121" s="286"/>
      <c r="D121" s="286"/>
      <c r="E121" s="286"/>
      <c r="F121" s="286"/>
      <c r="G121" s="286"/>
      <c r="H121" s="286"/>
      <c r="I121" s="286"/>
      <c r="J121" s="286"/>
      <c r="K121" s="287"/>
    </row>
    <row r="122" s="1" customFormat="1" ht="45" customHeight="1">
      <c r="B122" s="288"/>
      <c r="C122" s="238" t="s">
        <v>1578</v>
      </c>
      <c r="D122" s="238"/>
      <c r="E122" s="238"/>
      <c r="F122" s="238"/>
      <c r="G122" s="238"/>
      <c r="H122" s="238"/>
      <c r="I122" s="238"/>
      <c r="J122" s="238"/>
      <c r="K122" s="289"/>
    </row>
    <row r="123" s="1" customFormat="1" ht="17.25" customHeight="1">
      <c r="B123" s="290"/>
      <c r="C123" s="262" t="s">
        <v>1524</v>
      </c>
      <c r="D123" s="262"/>
      <c r="E123" s="262"/>
      <c r="F123" s="262" t="s">
        <v>1525</v>
      </c>
      <c r="G123" s="263"/>
      <c r="H123" s="262" t="s">
        <v>54</v>
      </c>
      <c r="I123" s="262" t="s">
        <v>57</v>
      </c>
      <c r="J123" s="262" t="s">
        <v>1526</v>
      </c>
      <c r="K123" s="291"/>
    </row>
    <row r="124" s="1" customFormat="1" ht="17.25" customHeight="1">
      <c r="B124" s="290"/>
      <c r="C124" s="264" t="s">
        <v>1527</v>
      </c>
      <c r="D124" s="264"/>
      <c r="E124" s="264"/>
      <c r="F124" s="265" t="s">
        <v>1528</v>
      </c>
      <c r="G124" s="266"/>
      <c r="H124" s="264"/>
      <c r="I124" s="264"/>
      <c r="J124" s="264" t="s">
        <v>1529</v>
      </c>
      <c r="K124" s="291"/>
    </row>
    <row r="125" s="1" customFormat="1" ht="5.25" customHeight="1">
      <c r="B125" s="292"/>
      <c r="C125" s="267"/>
      <c r="D125" s="267"/>
      <c r="E125" s="267"/>
      <c r="F125" s="267"/>
      <c r="G125" s="293"/>
      <c r="H125" s="267"/>
      <c r="I125" s="267"/>
      <c r="J125" s="267"/>
      <c r="K125" s="294"/>
    </row>
    <row r="126" s="1" customFormat="1" ht="15" customHeight="1">
      <c r="B126" s="292"/>
      <c r="C126" s="247" t="s">
        <v>1533</v>
      </c>
      <c r="D126" s="269"/>
      <c r="E126" s="269"/>
      <c r="F126" s="270" t="s">
        <v>1530</v>
      </c>
      <c r="G126" s="247"/>
      <c r="H126" s="247" t="s">
        <v>1570</v>
      </c>
      <c r="I126" s="247" t="s">
        <v>1532</v>
      </c>
      <c r="J126" s="247">
        <v>120</v>
      </c>
      <c r="K126" s="295"/>
    </row>
    <row r="127" s="1" customFormat="1" ht="15" customHeight="1">
      <c r="B127" s="292"/>
      <c r="C127" s="247" t="s">
        <v>1579</v>
      </c>
      <c r="D127" s="247"/>
      <c r="E127" s="247"/>
      <c r="F127" s="270" t="s">
        <v>1530</v>
      </c>
      <c r="G127" s="247"/>
      <c r="H127" s="247" t="s">
        <v>1580</v>
      </c>
      <c r="I127" s="247" t="s">
        <v>1532</v>
      </c>
      <c r="J127" s="247" t="s">
        <v>1581</v>
      </c>
      <c r="K127" s="295"/>
    </row>
    <row r="128" s="1" customFormat="1" ht="15" customHeight="1">
      <c r="B128" s="292"/>
      <c r="C128" s="247" t="s">
        <v>84</v>
      </c>
      <c r="D128" s="247"/>
      <c r="E128" s="247"/>
      <c r="F128" s="270" t="s">
        <v>1530</v>
      </c>
      <c r="G128" s="247"/>
      <c r="H128" s="247" t="s">
        <v>1582</v>
      </c>
      <c r="I128" s="247" t="s">
        <v>1532</v>
      </c>
      <c r="J128" s="247" t="s">
        <v>1581</v>
      </c>
      <c r="K128" s="295"/>
    </row>
    <row r="129" s="1" customFormat="1" ht="15" customHeight="1">
      <c r="B129" s="292"/>
      <c r="C129" s="247" t="s">
        <v>1541</v>
      </c>
      <c r="D129" s="247"/>
      <c r="E129" s="247"/>
      <c r="F129" s="270" t="s">
        <v>1536</v>
      </c>
      <c r="G129" s="247"/>
      <c r="H129" s="247" t="s">
        <v>1542</v>
      </c>
      <c r="I129" s="247" t="s">
        <v>1532</v>
      </c>
      <c r="J129" s="247">
        <v>15</v>
      </c>
      <c r="K129" s="295"/>
    </row>
    <row r="130" s="1" customFormat="1" ht="15" customHeight="1">
      <c r="B130" s="292"/>
      <c r="C130" s="273" t="s">
        <v>1543</v>
      </c>
      <c r="D130" s="273"/>
      <c r="E130" s="273"/>
      <c r="F130" s="274" t="s">
        <v>1536</v>
      </c>
      <c r="G130" s="273"/>
      <c r="H130" s="273" t="s">
        <v>1544</v>
      </c>
      <c r="I130" s="273" t="s">
        <v>1532</v>
      </c>
      <c r="J130" s="273">
        <v>15</v>
      </c>
      <c r="K130" s="295"/>
    </row>
    <row r="131" s="1" customFormat="1" ht="15" customHeight="1">
      <c r="B131" s="292"/>
      <c r="C131" s="273" t="s">
        <v>1545</v>
      </c>
      <c r="D131" s="273"/>
      <c r="E131" s="273"/>
      <c r="F131" s="274" t="s">
        <v>1536</v>
      </c>
      <c r="G131" s="273"/>
      <c r="H131" s="273" t="s">
        <v>1546</v>
      </c>
      <c r="I131" s="273" t="s">
        <v>1532</v>
      </c>
      <c r="J131" s="273">
        <v>20</v>
      </c>
      <c r="K131" s="295"/>
    </row>
    <row r="132" s="1" customFormat="1" ht="15" customHeight="1">
      <c r="B132" s="292"/>
      <c r="C132" s="273" t="s">
        <v>1547</v>
      </c>
      <c r="D132" s="273"/>
      <c r="E132" s="273"/>
      <c r="F132" s="274" t="s">
        <v>1536</v>
      </c>
      <c r="G132" s="273"/>
      <c r="H132" s="273" t="s">
        <v>1548</v>
      </c>
      <c r="I132" s="273" t="s">
        <v>1532</v>
      </c>
      <c r="J132" s="273">
        <v>20</v>
      </c>
      <c r="K132" s="295"/>
    </row>
    <row r="133" s="1" customFormat="1" ht="15" customHeight="1">
      <c r="B133" s="292"/>
      <c r="C133" s="247" t="s">
        <v>1535</v>
      </c>
      <c r="D133" s="247"/>
      <c r="E133" s="247"/>
      <c r="F133" s="270" t="s">
        <v>1536</v>
      </c>
      <c r="G133" s="247"/>
      <c r="H133" s="247" t="s">
        <v>1570</v>
      </c>
      <c r="I133" s="247" t="s">
        <v>1532</v>
      </c>
      <c r="J133" s="247">
        <v>50</v>
      </c>
      <c r="K133" s="295"/>
    </row>
    <row r="134" s="1" customFormat="1" ht="15" customHeight="1">
      <c r="B134" s="292"/>
      <c r="C134" s="247" t="s">
        <v>1549</v>
      </c>
      <c r="D134" s="247"/>
      <c r="E134" s="247"/>
      <c r="F134" s="270" t="s">
        <v>1536</v>
      </c>
      <c r="G134" s="247"/>
      <c r="H134" s="247" t="s">
        <v>1570</v>
      </c>
      <c r="I134" s="247" t="s">
        <v>1532</v>
      </c>
      <c r="J134" s="247">
        <v>50</v>
      </c>
      <c r="K134" s="295"/>
    </row>
    <row r="135" s="1" customFormat="1" ht="15" customHeight="1">
      <c r="B135" s="292"/>
      <c r="C135" s="247" t="s">
        <v>1555</v>
      </c>
      <c r="D135" s="247"/>
      <c r="E135" s="247"/>
      <c r="F135" s="270" t="s">
        <v>1536</v>
      </c>
      <c r="G135" s="247"/>
      <c r="H135" s="247" t="s">
        <v>1570</v>
      </c>
      <c r="I135" s="247" t="s">
        <v>1532</v>
      </c>
      <c r="J135" s="247">
        <v>50</v>
      </c>
      <c r="K135" s="295"/>
    </row>
    <row r="136" s="1" customFormat="1" ht="15" customHeight="1">
      <c r="B136" s="292"/>
      <c r="C136" s="247" t="s">
        <v>1557</v>
      </c>
      <c r="D136" s="247"/>
      <c r="E136" s="247"/>
      <c r="F136" s="270" t="s">
        <v>1536</v>
      </c>
      <c r="G136" s="247"/>
      <c r="H136" s="247" t="s">
        <v>1570</v>
      </c>
      <c r="I136" s="247" t="s">
        <v>1532</v>
      </c>
      <c r="J136" s="247">
        <v>50</v>
      </c>
      <c r="K136" s="295"/>
    </row>
    <row r="137" s="1" customFormat="1" ht="15" customHeight="1">
      <c r="B137" s="292"/>
      <c r="C137" s="247" t="s">
        <v>1558</v>
      </c>
      <c r="D137" s="247"/>
      <c r="E137" s="247"/>
      <c r="F137" s="270" t="s">
        <v>1536</v>
      </c>
      <c r="G137" s="247"/>
      <c r="H137" s="247" t="s">
        <v>1583</v>
      </c>
      <c r="I137" s="247" t="s">
        <v>1532</v>
      </c>
      <c r="J137" s="247">
        <v>255</v>
      </c>
      <c r="K137" s="295"/>
    </row>
    <row r="138" s="1" customFormat="1" ht="15" customHeight="1">
      <c r="B138" s="292"/>
      <c r="C138" s="247" t="s">
        <v>1560</v>
      </c>
      <c r="D138" s="247"/>
      <c r="E138" s="247"/>
      <c r="F138" s="270" t="s">
        <v>1530</v>
      </c>
      <c r="G138" s="247"/>
      <c r="H138" s="247" t="s">
        <v>1584</v>
      </c>
      <c r="I138" s="247" t="s">
        <v>1562</v>
      </c>
      <c r="J138" s="247"/>
      <c r="K138" s="295"/>
    </row>
    <row r="139" s="1" customFormat="1" ht="15" customHeight="1">
      <c r="B139" s="292"/>
      <c r="C139" s="247" t="s">
        <v>1563</v>
      </c>
      <c r="D139" s="247"/>
      <c r="E139" s="247"/>
      <c r="F139" s="270" t="s">
        <v>1530</v>
      </c>
      <c r="G139" s="247"/>
      <c r="H139" s="247" t="s">
        <v>1585</v>
      </c>
      <c r="I139" s="247" t="s">
        <v>1565</v>
      </c>
      <c r="J139" s="247"/>
      <c r="K139" s="295"/>
    </row>
    <row r="140" s="1" customFormat="1" ht="15" customHeight="1">
      <c r="B140" s="292"/>
      <c r="C140" s="247" t="s">
        <v>1566</v>
      </c>
      <c r="D140" s="247"/>
      <c r="E140" s="247"/>
      <c r="F140" s="270" t="s">
        <v>1530</v>
      </c>
      <c r="G140" s="247"/>
      <c r="H140" s="247" t="s">
        <v>1566</v>
      </c>
      <c r="I140" s="247" t="s">
        <v>1565</v>
      </c>
      <c r="J140" s="247"/>
      <c r="K140" s="295"/>
    </row>
    <row r="141" s="1" customFormat="1" ht="15" customHeight="1">
      <c r="B141" s="292"/>
      <c r="C141" s="247" t="s">
        <v>38</v>
      </c>
      <c r="D141" s="247"/>
      <c r="E141" s="247"/>
      <c r="F141" s="270" t="s">
        <v>1530</v>
      </c>
      <c r="G141" s="247"/>
      <c r="H141" s="247" t="s">
        <v>1586</v>
      </c>
      <c r="I141" s="247" t="s">
        <v>1565</v>
      </c>
      <c r="J141" s="247"/>
      <c r="K141" s="295"/>
    </row>
    <row r="142" s="1" customFormat="1" ht="15" customHeight="1">
      <c r="B142" s="292"/>
      <c r="C142" s="247" t="s">
        <v>1587</v>
      </c>
      <c r="D142" s="247"/>
      <c r="E142" s="247"/>
      <c r="F142" s="270" t="s">
        <v>1530</v>
      </c>
      <c r="G142" s="247"/>
      <c r="H142" s="247" t="s">
        <v>1588</v>
      </c>
      <c r="I142" s="247" t="s">
        <v>1565</v>
      </c>
      <c r="J142" s="247"/>
      <c r="K142" s="295"/>
    </row>
    <row r="143" s="1" customFormat="1" ht="15" customHeight="1">
      <c r="B143" s="296"/>
      <c r="C143" s="297"/>
      <c r="D143" s="297"/>
      <c r="E143" s="297"/>
      <c r="F143" s="297"/>
      <c r="G143" s="297"/>
      <c r="H143" s="297"/>
      <c r="I143" s="297"/>
      <c r="J143" s="297"/>
      <c r="K143" s="298"/>
    </row>
    <row r="144" s="1" customFormat="1" ht="18.75" customHeight="1">
      <c r="B144" s="283"/>
      <c r="C144" s="283"/>
      <c r="D144" s="283"/>
      <c r="E144" s="283"/>
      <c r="F144" s="284"/>
      <c r="G144" s="283"/>
      <c r="H144" s="283"/>
      <c r="I144" s="283"/>
      <c r="J144" s="283"/>
      <c r="K144" s="283"/>
    </row>
    <row r="145" s="1" customFormat="1" ht="18.75" customHeight="1">
      <c r="B145" s="255"/>
      <c r="C145" s="255"/>
      <c r="D145" s="255"/>
      <c r="E145" s="255"/>
      <c r="F145" s="255"/>
      <c r="G145" s="255"/>
      <c r="H145" s="255"/>
      <c r="I145" s="255"/>
      <c r="J145" s="255"/>
      <c r="K145" s="255"/>
    </row>
    <row r="146" s="1" customFormat="1" ht="7.5" customHeight="1">
      <c r="B146" s="256"/>
      <c r="C146" s="257"/>
      <c r="D146" s="257"/>
      <c r="E146" s="257"/>
      <c r="F146" s="257"/>
      <c r="G146" s="257"/>
      <c r="H146" s="257"/>
      <c r="I146" s="257"/>
      <c r="J146" s="257"/>
      <c r="K146" s="258"/>
    </row>
    <row r="147" s="1" customFormat="1" ht="45" customHeight="1">
      <c r="B147" s="259"/>
      <c r="C147" s="260" t="s">
        <v>1589</v>
      </c>
      <c r="D147" s="260"/>
      <c r="E147" s="260"/>
      <c r="F147" s="260"/>
      <c r="G147" s="260"/>
      <c r="H147" s="260"/>
      <c r="I147" s="260"/>
      <c r="J147" s="260"/>
      <c r="K147" s="261"/>
    </row>
    <row r="148" s="1" customFormat="1" ht="17.25" customHeight="1">
      <c r="B148" s="259"/>
      <c r="C148" s="262" t="s">
        <v>1524</v>
      </c>
      <c r="D148" s="262"/>
      <c r="E148" s="262"/>
      <c r="F148" s="262" t="s">
        <v>1525</v>
      </c>
      <c r="G148" s="263"/>
      <c r="H148" s="262" t="s">
        <v>54</v>
      </c>
      <c r="I148" s="262" t="s">
        <v>57</v>
      </c>
      <c r="J148" s="262" t="s">
        <v>1526</v>
      </c>
      <c r="K148" s="261"/>
    </row>
    <row r="149" s="1" customFormat="1" ht="17.25" customHeight="1">
      <c r="B149" s="259"/>
      <c r="C149" s="264" t="s">
        <v>1527</v>
      </c>
      <c r="D149" s="264"/>
      <c r="E149" s="264"/>
      <c r="F149" s="265" t="s">
        <v>1528</v>
      </c>
      <c r="G149" s="266"/>
      <c r="H149" s="264"/>
      <c r="I149" s="264"/>
      <c r="J149" s="264" t="s">
        <v>1529</v>
      </c>
      <c r="K149" s="261"/>
    </row>
    <row r="150" s="1" customFormat="1" ht="5.25" customHeight="1">
      <c r="B150" s="272"/>
      <c r="C150" s="267"/>
      <c r="D150" s="267"/>
      <c r="E150" s="267"/>
      <c r="F150" s="267"/>
      <c r="G150" s="268"/>
      <c r="H150" s="267"/>
      <c r="I150" s="267"/>
      <c r="J150" s="267"/>
      <c r="K150" s="295"/>
    </row>
    <row r="151" s="1" customFormat="1" ht="15" customHeight="1">
      <c r="B151" s="272"/>
      <c r="C151" s="299" t="s">
        <v>1533</v>
      </c>
      <c r="D151" s="247"/>
      <c r="E151" s="247"/>
      <c r="F151" s="300" t="s">
        <v>1530</v>
      </c>
      <c r="G151" s="247"/>
      <c r="H151" s="299" t="s">
        <v>1570</v>
      </c>
      <c r="I151" s="299" t="s">
        <v>1532</v>
      </c>
      <c r="J151" s="299">
        <v>120</v>
      </c>
      <c r="K151" s="295"/>
    </row>
    <row r="152" s="1" customFormat="1" ht="15" customHeight="1">
      <c r="B152" s="272"/>
      <c r="C152" s="299" t="s">
        <v>1579</v>
      </c>
      <c r="D152" s="247"/>
      <c r="E152" s="247"/>
      <c r="F152" s="300" t="s">
        <v>1530</v>
      </c>
      <c r="G152" s="247"/>
      <c r="H152" s="299" t="s">
        <v>1590</v>
      </c>
      <c r="I152" s="299" t="s">
        <v>1532</v>
      </c>
      <c r="J152" s="299" t="s">
        <v>1581</v>
      </c>
      <c r="K152" s="295"/>
    </row>
    <row r="153" s="1" customFormat="1" ht="15" customHeight="1">
      <c r="B153" s="272"/>
      <c r="C153" s="299" t="s">
        <v>84</v>
      </c>
      <c r="D153" s="247"/>
      <c r="E153" s="247"/>
      <c r="F153" s="300" t="s">
        <v>1530</v>
      </c>
      <c r="G153" s="247"/>
      <c r="H153" s="299" t="s">
        <v>1591</v>
      </c>
      <c r="I153" s="299" t="s">
        <v>1532</v>
      </c>
      <c r="J153" s="299" t="s">
        <v>1581</v>
      </c>
      <c r="K153" s="295"/>
    </row>
    <row r="154" s="1" customFormat="1" ht="15" customHeight="1">
      <c r="B154" s="272"/>
      <c r="C154" s="299" t="s">
        <v>1535</v>
      </c>
      <c r="D154" s="247"/>
      <c r="E154" s="247"/>
      <c r="F154" s="300" t="s">
        <v>1536</v>
      </c>
      <c r="G154" s="247"/>
      <c r="H154" s="299" t="s">
        <v>1570</v>
      </c>
      <c r="I154" s="299" t="s">
        <v>1532</v>
      </c>
      <c r="J154" s="299">
        <v>50</v>
      </c>
      <c r="K154" s="295"/>
    </row>
    <row r="155" s="1" customFormat="1" ht="15" customHeight="1">
      <c r="B155" s="272"/>
      <c r="C155" s="299" t="s">
        <v>1538</v>
      </c>
      <c r="D155" s="247"/>
      <c r="E155" s="247"/>
      <c r="F155" s="300" t="s">
        <v>1530</v>
      </c>
      <c r="G155" s="247"/>
      <c r="H155" s="299" t="s">
        <v>1570</v>
      </c>
      <c r="I155" s="299" t="s">
        <v>1540</v>
      </c>
      <c r="J155" s="299"/>
      <c r="K155" s="295"/>
    </row>
    <row r="156" s="1" customFormat="1" ht="15" customHeight="1">
      <c r="B156" s="272"/>
      <c r="C156" s="299" t="s">
        <v>1549</v>
      </c>
      <c r="D156" s="247"/>
      <c r="E156" s="247"/>
      <c r="F156" s="300" t="s">
        <v>1536</v>
      </c>
      <c r="G156" s="247"/>
      <c r="H156" s="299" t="s">
        <v>1570</v>
      </c>
      <c r="I156" s="299" t="s">
        <v>1532</v>
      </c>
      <c r="J156" s="299">
        <v>50</v>
      </c>
      <c r="K156" s="295"/>
    </row>
    <row r="157" s="1" customFormat="1" ht="15" customHeight="1">
      <c r="B157" s="272"/>
      <c r="C157" s="299" t="s">
        <v>1557</v>
      </c>
      <c r="D157" s="247"/>
      <c r="E157" s="247"/>
      <c r="F157" s="300" t="s">
        <v>1536</v>
      </c>
      <c r="G157" s="247"/>
      <c r="H157" s="299" t="s">
        <v>1570</v>
      </c>
      <c r="I157" s="299" t="s">
        <v>1532</v>
      </c>
      <c r="J157" s="299">
        <v>50</v>
      </c>
      <c r="K157" s="295"/>
    </row>
    <row r="158" s="1" customFormat="1" ht="15" customHeight="1">
      <c r="B158" s="272"/>
      <c r="C158" s="299" t="s">
        <v>1555</v>
      </c>
      <c r="D158" s="247"/>
      <c r="E158" s="247"/>
      <c r="F158" s="300" t="s">
        <v>1536</v>
      </c>
      <c r="G158" s="247"/>
      <c r="H158" s="299" t="s">
        <v>1570</v>
      </c>
      <c r="I158" s="299" t="s">
        <v>1532</v>
      </c>
      <c r="J158" s="299">
        <v>50</v>
      </c>
      <c r="K158" s="295"/>
    </row>
    <row r="159" s="1" customFormat="1" ht="15" customHeight="1">
      <c r="B159" s="272"/>
      <c r="C159" s="299" t="s">
        <v>103</v>
      </c>
      <c r="D159" s="247"/>
      <c r="E159" s="247"/>
      <c r="F159" s="300" t="s">
        <v>1530</v>
      </c>
      <c r="G159" s="247"/>
      <c r="H159" s="299" t="s">
        <v>1592</v>
      </c>
      <c r="I159" s="299" t="s">
        <v>1532</v>
      </c>
      <c r="J159" s="299" t="s">
        <v>1593</v>
      </c>
      <c r="K159" s="295"/>
    </row>
    <row r="160" s="1" customFormat="1" ht="15" customHeight="1">
      <c r="B160" s="272"/>
      <c r="C160" s="299" t="s">
        <v>1594</v>
      </c>
      <c r="D160" s="247"/>
      <c r="E160" s="247"/>
      <c r="F160" s="300" t="s">
        <v>1530</v>
      </c>
      <c r="G160" s="247"/>
      <c r="H160" s="299" t="s">
        <v>1595</v>
      </c>
      <c r="I160" s="299" t="s">
        <v>1565</v>
      </c>
      <c r="J160" s="299"/>
      <c r="K160" s="295"/>
    </row>
    <row r="161" s="1" customFormat="1" ht="15" customHeight="1">
      <c r="B161" s="301"/>
      <c r="C161" s="281"/>
      <c r="D161" s="281"/>
      <c r="E161" s="281"/>
      <c r="F161" s="281"/>
      <c r="G161" s="281"/>
      <c r="H161" s="281"/>
      <c r="I161" s="281"/>
      <c r="J161" s="281"/>
      <c r="K161" s="302"/>
    </row>
    <row r="162" s="1" customFormat="1" ht="18.75" customHeight="1">
      <c r="B162" s="283"/>
      <c r="C162" s="293"/>
      <c r="D162" s="293"/>
      <c r="E162" s="293"/>
      <c r="F162" s="303"/>
      <c r="G162" s="293"/>
      <c r="H162" s="293"/>
      <c r="I162" s="293"/>
      <c r="J162" s="293"/>
      <c r="K162" s="283"/>
    </row>
    <row r="163" s="1" customFormat="1" ht="18.75" customHeight="1">
      <c r="B163" s="255"/>
      <c r="C163" s="255"/>
      <c r="D163" s="255"/>
      <c r="E163" s="255"/>
      <c r="F163" s="255"/>
      <c r="G163" s="255"/>
      <c r="H163" s="255"/>
      <c r="I163" s="255"/>
      <c r="J163" s="255"/>
      <c r="K163" s="255"/>
    </row>
    <row r="164" s="1" customFormat="1" ht="7.5" customHeight="1">
      <c r="B164" s="234"/>
      <c r="C164" s="235"/>
      <c r="D164" s="235"/>
      <c r="E164" s="235"/>
      <c r="F164" s="235"/>
      <c r="G164" s="235"/>
      <c r="H164" s="235"/>
      <c r="I164" s="235"/>
      <c r="J164" s="235"/>
      <c r="K164" s="236"/>
    </row>
    <row r="165" s="1" customFormat="1" ht="45" customHeight="1">
      <c r="B165" s="237"/>
      <c r="C165" s="238" t="s">
        <v>1596</v>
      </c>
      <c r="D165" s="238"/>
      <c r="E165" s="238"/>
      <c r="F165" s="238"/>
      <c r="G165" s="238"/>
      <c r="H165" s="238"/>
      <c r="I165" s="238"/>
      <c r="J165" s="238"/>
      <c r="K165" s="239"/>
    </row>
    <row r="166" s="1" customFormat="1" ht="17.25" customHeight="1">
      <c r="B166" s="237"/>
      <c r="C166" s="262" t="s">
        <v>1524</v>
      </c>
      <c r="D166" s="262"/>
      <c r="E166" s="262"/>
      <c r="F166" s="262" t="s">
        <v>1525</v>
      </c>
      <c r="G166" s="304"/>
      <c r="H166" s="305" t="s">
        <v>54</v>
      </c>
      <c r="I166" s="305" t="s">
        <v>57</v>
      </c>
      <c r="J166" s="262" t="s">
        <v>1526</v>
      </c>
      <c r="K166" s="239"/>
    </row>
    <row r="167" s="1" customFormat="1" ht="17.25" customHeight="1">
      <c r="B167" s="240"/>
      <c r="C167" s="264" t="s">
        <v>1527</v>
      </c>
      <c r="D167" s="264"/>
      <c r="E167" s="264"/>
      <c r="F167" s="265" t="s">
        <v>1528</v>
      </c>
      <c r="G167" s="306"/>
      <c r="H167" s="307"/>
      <c r="I167" s="307"/>
      <c r="J167" s="264" t="s">
        <v>1529</v>
      </c>
      <c r="K167" s="242"/>
    </row>
    <row r="168" s="1" customFormat="1" ht="5.25" customHeight="1">
      <c r="B168" s="272"/>
      <c r="C168" s="267"/>
      <c r="D168" s="267"/>
      <c r="E168" s="267"/>
      <c r="F168" s="267"/>
      <c r="G168" s="268"/>
      <c r="H168" s="267"/>
      <c r="I168" s="267"/>
      <c r="J168" s="267"/>
      <c r="K168" s="295"/>
    </row>
    <row r="169" s="1" customFormat="1" ht="15" customHeight="1">
      <c r="B169" s="272"/>
      <c r="C169" s="247" t="s">
        <v>1533</v>
      </c>
      <c r="D169" s="247"/>
      <c r="E169" s="247"/>
      <c r="F169" s="270" t="s">
        <v>1530</v>
      </c>
      <c r="G169" s="247"/>
      <c r="H169" s="247" t="s">
        <v>1570</v>
      </c>
      <c r="I169" s="247" t="s">
        <v>1532</v>
      </c>
      <c r="J169" s="247">
        <v>120</v>
      </c>
      <c r="K169" s="295"/>
    </row>
    <row r="170" s="1" customFormat="1" ht="15" customHeight="1">
      <c r="B170" s="272"/>
      <c r="C170" s="247" t="s">
        <v>1579</v>
      </c>
      <c r="D170" s="247"/>
      <c r="E170" s="247"/>
      <c r="F170" s="270" t="s">
        <v>1530</v>
      </c>
      <c r="G170" s="247"/>
      <c r="H170" s="247" t="s">
        <v>1580</v>
      </c>
      <c r="I170" s="247" t="s">
        <v>1532</v>
      </c>
      <c r="J170" s="247" t="s">
        <v>1581</v>
      </c>
      <c r="K170" s="295"/>
    </row>
    <row r="171" s="1" customFormat="1" ht="15" customHeight="1">
      <c r="B171" s="272"/>
      <c r="C171" s="247" t="s">
        <v>84</v>
      </c>
      <c r="D171" s="247"/>
      <c r="E171" s="247"/>
      <c r="F171" s="270" t="s">
        <v>1530</v>
      </c>
      <c r="G171" s="247"/>
      <c r="H171" s="247" t="s">
        <v>1597</v>
      </c>
      <c r="I171" s="247" t="s">
        <v>1532</v>
      </c>
      <c r="J171" s="247" t="s">
        <v>1581</v>
      </c>
      <c r="K171" s="295"/>
    </row>
    <row r="172" s="1" customFormat="1" ht="15" customHeight="1">
      <c r="B172" s="272"/>
      <c r="C172" s="247" t="s">
        <v>1535</v>
      </c>
      <c r="D172" s="247"/>
      <c r="E172" s="247"/>
      <c r="F172" s="270" t="s">
        <v>1536</v>
      </c>
      <c r="G172" s="247"/>
      <c r="H172" s="247" t="s">
        <v>1597</v>
      </c>
      <c r="I172" s="247" t="s">
        <v>1532</v>
      </c>
      <c r="J172" s="247">
        <v>50</v>
      </c>
      <c r="K172" s="295"/>
    </row>
    <row r="173" s="1" customFormat="1" ht="15" customHeight="1">
      <c r="B173" s="272"/>
      <c r="C173" s="247" t="s">
        <v>1538</v>
      </c>
      <c r="D173" s="247"/>
      <c r="E173" s="247"/>
      <c r="F173" s="270" t="s">
        <v>1530</v>
      </c>
      <c r="G173" s="247"/>
      <c r="H173" s="247" t="s">
        <v>1597</v>
      </c>
      <c r="I173" s="247" t="s">
        <v>1540</v>
      </c>
      <c r="J173" s="247"/>
      <c r="K173" s="295"/>
    </row>
    <row r="174" s="1" customFormat="1" ht="15" customHeight="1">
      <c r="B174" s="272"/>
      <c r="C174" s="247" t="s">
        <v>1549</v>
      </c>
      <c r="D174" s="247"/>
      <c r="E174" s="247"/>
      <c r="F174" s="270" t="s">
        <v>1536</v>
      </c>
      <c r="G174" s="247"/>
      <c r="H174" s="247" t="s">
        <v>1597</v>
      </c>
      <c r="I174" s="247" t="s">
        <v>1532</v>
      </c>
      <c r="J174" s="247">
        <v>50</v>
      </c>
      <c r="K174" s="295"/>
    </row>
    <row r="175" s="1" customFormat="1" ht="15" customHeight="1">
      <c r="B175" s="272"/>
      <c r="C175" s="247" t="s">
        <v>1557</v>
      </c>
      <c r="D175" s="247"/>
      <c r="E175" s="247"/>
      <c r="F175" s="270" t="s">
        <v>1536</v>
      </c>
      <c r="G175" s="247"/>
      <c r="H175" s="247" t="s">
        <v>1597</v>
      </c>
      <c r="I175" s="247" t="s">
        <v>1532</v>
      </c>
      <c r="J175" s="247">
        <v>50</v>
      </c>
      <c r="K175" s="295"/>
    </row>
    <row r="176" s="1" customFormat="1" ht="15" customHeight="1">
      <c r="B176" s="272"/>
      <c r="C176" s="247" t="s">
        <v>1555</v>
      </c>
      <c r="D176" s="247"/>
      <c r="E176" s="247"/>
      <c r="F176" s="270" t="s">
        <v>1536</v>
      </c>
      <c r="G176" s="247"/>
      <c r="H176" s="247" t="s">
        <v>1597</v>
      </c>
      <c r="I176" s="247" t="s">
        <v>1532</v>
      </c>
      <c r="J176" s="247">
        <v>50</v>
      </c>
      <c r="K176" s="295"/>
    </row>
    <row r="177" s="1" customFormat="1" ht="15" customHeight="1">
      <c r="B177" s="272"/>
      <c r="C177" s="247" t="s">
        <v>129</v>
      </c>
      <c r="D177" s="247"/>
      <c r="E177" s="247"/>
      <c r="F177" s="270" t="s">
        <v>1530</v>
      </c>
      <c r="G177" s="247"/>
      <c r="H177" s="247" t="s">
        <v>1598</v>
      </c>
      <c r="I177" s="247" t="s">
        <v>1599</v>
      </c>
      <c r="J177" s="247"/>
      <c r="K177" s="295"/>
    </row>
    <row r="178" s="1" customFormat="1" ht="15" customHeight="1">
      <c r="B178" s="272"/>
      <c r="C178" s="247" t="s">
        <v>57</v>
      </c>
      <c r="D178" s="247"/>
      <c r="E178" s="247"/>
      <c r="F178" s="270" t="s">
        <v>1530</v>
      </c>
      <c r="G178" s="247"/>
      <c r="H178" s="247" t="s">
        <v>1600</v>
      </c>
      <c r="I178" s="247" t="s">
        <v>1601</v>
      </c>
      <c r="J178" s="247">
        <v>1</v>
      </c>
      <c r="K178" s="295"/>
    </row>
    <row r="179" s="1" customFormat="1" ht="15" customHeight="1">
      <c r="B179" s="272"/>
      <c r="C179" s="247" t="s">
        <v>53</v>
      </c>
      <c r="D179" s="247"/>
      <c r="E179" s="247"/>
      <c r="F179" s="270" t="s">
        <v>1530</v>
      </c>
      <c r="G179" s="247"/>
      <c r="H179" s="247" t="s">
        <v>1602</v>
      </c>
      <c r="I179" s="247" t="s">
        <v>1532</v>
      </c>
      <c r="J179" s="247">
        <v>20</v>
      </c>
      <c r="K179" s="295"/>
    </row>
    <row r="180" s="1" customFormat="1" ht="15" customHeight="1">
      <c r="B180" s="272"/>
      <c r="C180" s="247" t="s">
        <v>54</v>
      </c>
      <c r="D180" s="247"/>
      <c r="E180" s="247"/>
      <c r="F180" s="270" t="s">
        <v>1530</v>
      </c>
      <c r="G180" s="247"/>
      <c r="H180" s="247" t="s">
        <v>1603</v>
      </c>
      <c r="I180" s="247" t="s">
        <v>1532</v>
      </c>
      <c r="J180" s="247">
        <v>255</v>
      </c>
      <c r="K180" s="295"/>
    </row>
    <row r="181" s="1" customFormat="1" ht="15" customHeight="1">
      <c r="B181" s="272"/>
      <c r="C181" s="247" t="s">
        <v>130</v>
      </c>
      <c r="D181" s="247"/>
      <c r="E181" s="247"/>
      <c r="F181" s="270" t="s">
        <v>1530</v>
      </c>
      <c r="G181" s="247"/>
      <c r="H181" s="247" t="s">
        <v>1494</v>
      </c>
      <c r="I181" s="247" t="s">
        <v>1532</v>
      </c>
      <c r="J181" s="247">
        <v>10</v>
      </c>
      <c r="K181" s="295"/>
    </row>
    <row r="182" s="1" customFormat="1" ht="15" customHeight="1">
      <c r="B182" s="272"/>
      <c r="C182" s="247" t="s">
        <v>131</v>
      </c>
      <c r="D182" s="247"/>
      <c r="E182" s="247"/>
      <c r="F182" s="270" t="s">
        <v>1530</v>
      </c>
      <c r="G182" s="247"/>
      <c r="H182" s="247" t="s">
        <v>1604</v>
      </c>
      <c r="I182" s="247" t="s">
        <v>1565</v>
      </c>
      <c r="J182" s="247"/>
      <c r="K182" s="295"/>
    </row>
    <row r="183" s="1" customFormat="1" ht="15" customHeight="1">
      <c r="B183" s="272"/>
      <c r="C183" s="247" t="s">
        <v>1605</v>
      </c>
      <c r="D183" s="247"/>
      <c r="E183" s="247"/>
      <c r="F183" s="270" t="s">
        <v>1530</v>
      </c>
      <c r="G183" s="247"/>
      <c r="H183" s="247" t="s">
        <v>1606</v>
      </c>
      <c r="I183" s="247" t="s">
        <v>1565</v>
      </c>
      <c r="J183" s="247"/>
      <c r="K183" s="295"/>
    </row>
    <row r="184" s="1" customFormat="1" ht="15" customHeight="1">
      <c r="B184" s="272"/>
      <c r="C184" s="247" t="s">
        <v>1594</v>
      </c>
      <c r="D184" s="247"/>
      <c r="E184" s="247"/>
      <c r="F184" s="270" t="s">
        <v>1530</v>
      </c>
      <c r="G184" s="247"/>
      <c r="H184" s="247" t="s">
        <v>1607</v>
      </c>
      <c r="I184" s="247" t="s">
        <v>1565</v>
      </c>
      <c r="J184" s="247"/>
      <c r="K184" s="295"/>
    </row>
    <row r="185" s="1" customFormat="1" ht="15" customHeight="1">
      <c r="B185" s="272"/>
      <c r="C185" s="247" t="s">
        <v>133</v>
      </c>
      <c r="D185" s="247"/>
      <c r="E185" s="247"/>
      <c r="F185" s="270" t="s">
        <v>1536</v>
      </c>
      <c r="G185" s="247"/>
      <c r="H185" s="247" t="s">
        <v>1608</v>
      </c>
      <c r="I185" s="247" t="s">
        <v>1532</v>
      </c>
      <c r="J185" s="247">
        <v>50</v>
      </c>
      <c r="K185" s="295"/>
    </row>
    <row r="186" s="1" customFormat="1" ht="15" customHeight="1">
      <c r="B186" s="272"/>
      <c r="C186" s="247" t="s">
        <v>1609</v>
      </c>
      <c r="D186" s="247"/>
      <c r="E186" s="247"/>
      <c r="F186" s="270" t="s">
        <v>1536</v>
      </c>
      <c r="G186" s="247"/>
      <c r="H186" s="247" t="s">
        <v>1610</v>
      </c>
      <c r="I186" s="247" t="s">
        <v>1611</v>
      </c>
      <c r="J186" s="247"/>
      <c r="K186" s="295"/>
    </row>
    <row r="187" s="1" customFormat="1" ht="15" customHeight="1">
      <c r="B187" s="272"/>
      <c r="C187" s="247" t="s">
        <v>1612</v>
      </c>
      <c r="D187" s="247"/>
      <c r="E187" s="247"/>
      <c r="F187" s="270" t="s">
        <v>1536</v>
      </c>
      <c r="G187" s="247"/>
      <c r="H187" s="247" t="s">
        <v>1613</v>
      </c>
      <c r="I187" s="247" t="s">
        <v>1611</v>
      </c>
      <c r="J187" s="247"/>
      <c r="K187" s="295"/>
    </row>
    <row r="188" s="1" customFormat="1" ht="15" customHeight="1">
      <c r="B188" s="272"/>
      <c r="C188" s="247" t="s">
        <v>1614</v>
      </c>
      <c r="D188" s="247"/>
      <c r="E188" s="247"/>
      <c r="F188" s="270" t="s">
        <v>1536</v>
      </c>
      <c r="G188" s="247"/>
      <c r="H188" s="247" t="s">
        <v>1615</v>
      </c>
      <c r="I188" s="247" t="s">
        <v>1611</v>
      </c>
      <c r="J188" s="247"/>
      <c r="K188" s="295"/>
    </row>
    <row r="189" s="1" customFormat="1" ht="15" customHeight="1">
      <c r="B189" s="272"/>
      <c r="C189" s="308" t="s">
        <v>1616</v>
      </c>
      <c r="D189" s="247"/>
      <c r="E189" s="247"/>
      <c r="F189" s="270" t="s">
        <v>1536</v>
      </c>
      <c r="G189" s="247"/>
      <c r="H189" s="247" t="s">
        <v>1617</v>
      </c>
      <c r="I189" s="247" t="s">
        <v>1618</v>
      </c>
      <c r="J189" s="309" t="s">
        <v>1619</v>
      </c>
      <c r="K189" s="295"/>
    </row>
    <row r="190" s="1" customFormat="1" ht="15" customHeight="1">
      <c r="B190" s="272"/>
      <c r="C190" s="308" t="s">
        <v>42</v>
      </c>
      <c r="D190" s="247"/>
      <c r="E190" s="247"/>
      <c r="F190" s="270" t="s">
        <v>1530</v>
      </c>
      <c r="G190" s="247"/>
      <c r="H190" s="244" t="s">
        <v>1620</v>
      </c>
      <c r="I190" s="247" t="s">
        <v>1621</v>
      </c>
      <c r="J190" s="247"/>
      <c r="K190" s="295"/>
    </row>
    <row r="191" s="1" customFormat="1" ht="15" customHeight="1">
      <c r="B191" s="272"/>
      <c r="C191" s="308" t="s">
        <v>1622</v>
      </c>
      <c r="D191" s="247"/>
      <c r="E191" s="247"/>
      <c r="F191" s="270" t="s">
        <v>1530</v>
      </c>
      <c r="G191" s="247"/>
      <c r="H191" s="247" t="s">
        <v>1623</v>
      </c>
      <c r="I191" s="247" t="s">
        <v>1565</v>
      </c>
      <c r="J191" s="247"/>
      <c r="K191" s="295"/>
    </row>
    <row r="192" s="1" customFormat="1" ht="15" customHeight="1">
      <c r="B192" s="272"/>
      <c r="C192" s="308" t="s">
        <v>1624</v>
      </c>
      <c r="D192" s="247"/>
      <c r="E192" s="247"/>
      <c r="F192" s="270" t="s">
        <v>1530</v>
      </c>
      <c r="G192" s="247"/>
      <c r="H192" s="247" t="s">
        <v>1625</v>
      </c>
      <c r="I192" s="247" t="s">
        <v>1565</v>
      </c>
      <c r="J192" s="247"/>
      <c r="K192" s="295"/>
    </row>
    <row r="193" s="1" customFormat="1" ht="15" customHeight="1">
      <c r="B193" s="272"/>
      <c r="C193" s="308" t="s">
        <v>1626</v>
      </c>
      <c r="D193" s="247"/>
      <c r="E193" s="247"/>
      <c r="F193" s="270" t="s">
        <v>1536</v>
      </c>
      <c r="G193" s="247"/>
      <c r="H193" s="247" t="s">
        <v>1627</v>
      </c>
      <c r="I193" s="247" t="s">
        <v>1565</v>
      </c>
      <c r="J193" s="247"/>
      <c r="K193" s="295"/>
    </row>
    <row r="194" s="1" customFormat="1" ht="15" customHeight="1">
      <c r="B194" s="301"/>
      <c r="C194" s="310"/>
      <c r="D194" s="281"/>
      <c r="E194" s="281"/>
      <c r="F194" s="281"/>
      <c r="G194" s="281"/>
      <c r="H194" s="281"/>
      <c r="I194" s="281"/>
      <c r="J194" s="281"/>
      <c r="K194" s="302"/>
    </row>
    <row r="195" s="1" customFormat="1" ht="18.75" customHeight="1">
      <c r="B195" s="283"/>
      <c r="C195" s="293"/>
      <c r="D195" s="293"/>
      <c r="E195" s="293"/>
      <c r="F195" s="303"/>
      <c r="G195" s="293"/>
      <c r="H195" s="293"/>
      <c r="I195" s="293"/>
      <c r="J195" s="293"/>
      <c r="K195" s="283"/>
    </row>
    <row r="196" s="1" customFormat="1" ht="18.75" customHeight="1">
      <c r="B196" s="283"/>
      <c r="C196" s="293"/>
      <c r="D196" s="293"/>
      <c r="E196" s="293"/>
      <c r="F196" s="303"/>
      <c r="G196" s="293"/>
      <c r="H196" s="293"/>
      <c r="I196" s="293"/>
      <c r="J196" s="293"/>
      <c r="K196" s="283"/>
    </row>
    <row r="197" s="1" customFormat="1" ht="18.75" customHeight="1">
      <c r="B197" s="255"/>
      <c r="C197" s="255"/>
      <c r="D197" s="255"/>
      <c r="E197" s="255"/>
      <c r="F197" s="255"/>
      <c r="G197" s="255"/>
      <c r="H197" s="255"/>
      <c r="I197" s="255"/>
      <c r="J197" s="255"/>
      <c r="K197" s="255"/>
    </row>
    <row r="198" s="1" customFormat="1" ht="13.5">
      <c r="B198" s="234"/>
      <c r="C198" s="235"/>
      <c r="D198" s="235"/>
      <c r="E198" s="235"/>
      <c r="F198" s="235"/>
      <c r="G198" s="235"/>
      <c r="H198" s="235"/>
      <c r="I198" s="235"/>
      <c r="J198" s="235"/>
      <c r="K198" s="236"/>
    </row>
    <row r="199" s="1" customFormat="1" ht="21">
      <c r="B199" s="237"/>
      <c r="C199" s="238" t="s">
        <v>1628</v>
      </c>
      <c r="D199" s="238"/>
      <c r="E199" s="238"/>
      <c r="F199" s="238"/>
      <c r="G199" s="238"/>
      <c r="H199" s="238"/>
      <c r="I199" s="238"/>
      <c r="J199" s="238"/>
      <c r="K199" s="239"/>
    </row>
    <row r="200" s="1" customFormat="1" ht="25.5" customHeight="1">
      <c r="B200" s="237"/>
      <c r="C200" s="311" t="s">
        <v>1629</v>
      </c>
      <c r="D200" s="311"/>
      <c r="E200" s="311"/>
      <c r="F200" s="311" t="s">
        <v>1630</v>
      </c>
      <c r="G200" s="312"/>
      <c r="H200" s="311" t="s">
        <v>1631</v>
      </c>
      <c r="I200" s="311"/>
      <c r="J200" s="311"/>
      <c r="K200" s="239"/>
    </row>
    <row r="201" s="1" customFormat="1" ht="5.25" customHeight="1">
      <c r="B201" s="272"/>
      <c r="C201" s="267"/>
      <c r="D201" s="267"/>
      <c r="E201" s="267"/>
      <c r="F201" s="267"/>
      <c r="G201" s="293"/>
      <c r="H201" s="267"/>
      <c r="I201" s="267"/>
      <c r="J201" s="267"/>
      <c r="K201" s="295"/>
    </row>
    <row r="202" s="1" customFormat="1" ht="15" customHeight="1">
      <c r="B202" s="272"/>
      <c r="C202" s="247" t="s">
        <v>1621</v>
      </c>
      <c r="D202" s="247"/>
      <c r="E202" s="247"/>
      <c r="F202" s="270" t="s">
        <v>43</v>
      </c>
      <c r="G202" s="247"/>
      <c r="H202" s="247" t="s">
        <v>1632</v>
      </c>
      <c r="I202" s="247"/>
      <c r="J202" s="247"/>
      <c r="K202" s="295"/>
    </row>
    <row r="203" s="1" customFormat="1" ht="15" customHeight="1">
      <c r="B203" s="272"/>
      <c r="C203" s="247"/>
      <c r="D203" s="247"/>
      <c r="E203" s="247"/>
      <c r="F203" s="270" t="s">
        <v>44</v>
      </c>
      <c r="G203" s="247"/>
      <c r="H203" s="247" t="s">
        <v>1633</v>
      </c>
      <c r="I203" s="247"/>
      <c r="J203" s="247"/>
      <c r="K203" s="295"/>
    </row>
    <row r="204" s="1" customFormat="1" ht="15" customHeight="1">
      <c r="B204" s="272"/>
      <c r="C204" s="247"/>
      <c r="D204" s="247"/>
      <c r="E204" s="247"/>
      <c r="F204" s="270" t="s">
        <v>47</v>
      </c>
      <c r="G204" s="247"/>
      <c r="H204" s="247" t="s">
        <v>1634</v>
      </c>
      <c r="I204" s="247"/>
      <c r="J204" s="247"/>
      <c r="K204" s="295"/>
    </row>
    <row r="205" s="1" customFormat="1" ht="15" customHeight="1">
      <c r="B205" s="272"/>
      <c r="C205" s="247"/>
      <c r="D205" s="247"/>
      <c r="E205" s="247"/>
      <c r="F205" s="270" t="s">
        <v>45</v>
      </c>
      <c r="G205" s="247"/>
      <c r="H205" s="247" t="s">
        <v>1635</v>
      </c>
      <c r="I205" s="247"/>
      <c r="J205" s="247"/>
      <c r="K205" s="295"/>
    </row>
    <row r="206" s="1" customFormat="1" ht="15" customHeight="1">
      <c r="B206" s="272"/>
      <c r="C206" s="247"/>
      <c r="D206" s="247"/>
      <c r="E206" s="247"/>
      <c r="F206" s="270" t="s">
        <v>46</v>
      </c>
      <c r="G206" s="247"/>
      <c r="H206" s="247" t="s">
        <v>1636</v>
      </c>
      <c r="I206" s="247"/>
      <c r="J206" s="247"/>
      <c r="K206" s="295"/>
    </row>
    <row r="207" s="1" customFormat="1" ht="15" customHeight="1">
      <c r="B207" s="272"/>
      <c r="C207" s="247"/>
      <c r="D207" s="247"/>
      <c r="E207" s="247"/>
      <c r="F207" s="270"/>
      <c r="G207" s="247"/>
      <c r="H207" s="247"/>
      <c r="I207" s="247"/>
      <c r="J207" s="247"/>
      <c r="K207" s="295"/>
    </row>
    <row r="208" s="1" customFormat="1" ht="15" customHeight="1">
      <c r="B208" s="272"/>
      <c r="C208" s="247" t="s">
        <v>1577</v>
      </c>
      <c r="D208" s="247"/>
      <c r="E208" s="247"/>
      <c r="F208" s="270" t="s">
        <v>78</v>
      </c>
      <c r="G208" s="247"/>
      <c r="H208" s="247" t="s">
        <v>1637</v>
      </c>
      <c r="I208" s="247"/>
      <c r="J208" s="247"/>
      <c r="K208" s="295"/>
    </row>
    <row r="209" s="1" customFormat="1" ht="15" customHeight="1">
      <c r="B209" s="272"/>
      <c r="C209" s="247"/>
      <c r="D209" s="247"/>
      <c r="E209" s="247"/>
      <c r="F209" s="270" t="s">
        <v>1474</v>
      </c>
      <c r="G209" s="247"/>
      <c r="H209" s="247" t="s">
        <v>1475</v>
      </c>
      <c r="I209" s="247"/>
      <c r="J209" s="247"/>
      <c r="K209" s="295"/>
    </row>
    <row r="210" s="1" customFormat="1" ht="15" customHeight="1">
      <c r="B210" s="272"/>
      <c r="C210" s="247"/>
      <c r="D210" s="247"/>
      <c r="E210" s="247"/>
      <c r="F210" s="270" t="s">
        <v>1472</v>
      </c>
      <c r="G210" s="247"/>
      <c r="H210" s="247" t="s">
        <v>1638</v>
      </c>
      <c r="I210" s="247"/>
      <c r="J210" s="247"/>
      <c r="K210" s="295"/>
    </row>
    <row r="211" s="1" customFormat="1" ht="15" customHeight="1">
      <c r="B211" s="313"/>
      <c r="C211" s="247"/>
      <c r="D211" s="247"/>
      <c r="E211" s="247"/>
      <c r="F211" s="270" t="s">
        <v>94</v>
      </c>
      <c r="G211" s="308"/>
      <c r="H211" s="299" t="s">
        <v>1476</v>
      </c>
      <c r="I211" s="299"/>
      <c r="J211" s="299"/>
      <c r="K211" s="314"/>
    </row>
    <row r="212" s="1" customFormat="1" ht="15" customHeight="1">
      <c r="B212" s="313"/>
      <c r="C212" s="247"/>
      <c r="D212" s="247"/>
      <c r="E212" s="247"/>
      <c r="F212" s="270" t="s">
        <v>1477</v>
      </c>
      <c r="G212" s="308"/>
      <c r="H212" s="299" t="s">
        <v>1639</v>
      </c>
      <c r="I212" s="299"/>
      <c r="J212" s="299"/>
      <c r="K212" s="314"/>
    </row>
    <row r="213" s="1" customFormat="1" ht="15" customHeight="1">
      <c r="B213" s="313"/>
      <c r="C213" s="247"/>
      <c r="D213" s="247"/>
      <c r="E213" s="247"/>
      <c r="F213" s="270"/>
      <c r="G213" s="308"/>
      <c r="H213" s="299"/>
      <c r="I213" s="299"/>
      <c r="J213" s="299"/>
      <c r="K213" s="314"/>
    </row>
    <row r="214" s="1" customFormat="1" ht="15" customHeight="1">
      <c r="B214" s="313"/>
      <c r="C214" s="247" t="s">
        <v>1601</v>
      </c>
      <c r="D214" s="247"/>
      <c r="E214" s="247"/>
      <c r="F214" s="270">
        <v>1</v>
      </c>
      <c r="G214" s="308"/>
      <c r="H214" s="299" t="s">
        <v>1640</v>
      </c>
      <c r="I214" s="299"/>
      <c r="J214" s="299"/>
      <c r="K214" s="314"/>
    </row>
    <row r="215" s="1" customFormat="1" ht="15" customHeight="1">
      <c r="B215" s="313"/>
      <c r="C215" s="247"/>
      <c r="D215" s="247"/>
      <c r="E215" s="247"/>
      <c r="F215" s="270">
        <v>2</v>
      </c>
      <c r="G215" s="308"/>
      <c r="H215" s="299" t="s">
        <v>1641</v>
      </c>
      <c r="I215" s="299"/>
      <c r="J215" s="299"/>
      <c r="K215" s="314"/>
    </row>
    <row r="216" s="1" customFormat="1" ht="15" customHeight="1">
      <c r="B216" s="313"/>
      <c r="C216" s="247"/>
      <c r="D216" s="247"/>
      <c r="E216" s="247"/>
      <c r="F216" s="270">
        <v>3</v>
      </c>
      <c r="G216" s="308"/>
      <c r="H216" s="299" t="s">
        <v>1642</v>
      </c>
      <c r="I216" s="299"/>
      <c r="J216" s="299"/>
      <c r="K216" s="314"/>
    </row>
    <row r="217" s="1" customFormat="1" ht="15" customHeight="1">
      <c r="B217" s="313"/>
      <c r="C217" s="247"/>
      <c r="D217" s="247"/>
      <c r="E217" s="247"/>
      <c r="F217" s="270">
        <v>4</v>
      </c>
      <c r="G217" s="308"/>
      <c r="H217" s="299" t="s">
        <v>1643</v>
      </c>
      <c r="I217" s="299"/>
      <c r="J217" s="299"/>
      <c r="K217" s="314"/>
    </row>
    <row r="218" s="1" customFormat="1" ht="12.75" customHeight="1">
      <c r="B218" s="315"/>
      <c r="C218" s="316"/>
      <c r="D218" s="316"/>
      <c r="E218" s="316"/>
      <c r="F218" s="316"/>
      <c r="G218" s="316"/>
      <c r="H218" s="316"/>
      <c r="I218" s="316"/>
      <c r="J218" s="316"/>
      <c r="K218" s="317"/>
    </row>
  </sheetData>
  <sheetProtection autoFilter="0" deleteColumns="0" deleteRows="0" formatCells="0" formatColumns="0" formatRows="0" insertColumns="0" insertHyperlinks="0" insertRows="0" pivotTables="0" sort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ageMargins left="0.5902778" right="0.5902778" top="0.5902778" bottom="0.5902778" header="0" footer="0"/>
  <pageSetup r:id="rId1" paperSize="9" orientation="portrait" scale="77" fitToHeight="0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LUDEKNEW\uzivatel</dc:creator>
  <cp:lastModifiedBy>LUDEKNEW\uzivatel</cp:lastModifiedBy>
  <dcterms:created xsi:type="dcterms:W3CDTF">2021-06-11T12:11:49Z</dcterms:created>
  <dcterms:modified xsi:type="dcterms:W3CDTF">2021-06-11T12:11:53Z</dcterms:modified>
</cp:coreProperties>
</file>